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faatere\CloudStation\1-CSSU\02-ACTIVITES\0001-ACTIONS 2018\18-1207-CROSS 2018\00-CROSS 2018\20 Engagements des ASS 2018\01 Engagement électronique 18\"/>
    </mc:Choice>
  </mc:AlternateContent>
  <bookViews>
    <workbookView xWindow="39495" yWindow="285" windowWidth="24705" windowHeight="17265"/>
  </bookViews>
  <sheets>
    <sheet name="FEUILLE d'engagement" sheetId="1" r:id="rId1"/>
    <sheet name="Ets et CODE" sheetId="2" state="hidden" r:id="rId2"/>
  </sheets>
  <definedNames>
    <definedName name="_03pf1">'FEUILLE d''engagement'!$L$9:$L$16</definedName>
    <definedName name="_04pg1">'FEUILLE d''engagement'!$L$17:$L$24</definedName>
    <definedName name="_05pf2">'FEUILLE d''engagement'!$L$25:$L$32</definedName>
    <definedName name="_06pg2">'FEUILLE d''engagement'!$L$33:$L$40</definedName>
    <definedName name="_07bf1">'FEUILLE d''engagement'!$L$41:$L$48</definedName>
    <definedName name="_08bg1">'FEUILLE d''engagement'!$L$49:$L$56</definedName>
    <definedName name="_09bf2">'FEUILLE d''engagement'!$L$57:$L$64</definedName>
    <definedName name="_10bg2">'FEUILLE d''engagement'!$L$65:$L$72</definedName>
    <definedName name="_11mf">'FEUILLE d''engagement'!$L$73:$L$80</definedName>
    <definedName name="_12mg">'FEUILLE d''engagement'!$L$81:$L$88</definedName>
    <definedName name="_13cf">'FEUILLE d''engagement'!$L$89:$L$96</definedName>
    <definedName name="_14cg">'FEUILLE d''engagement'!$L$97:$L$104</definedName>
    <definedName name="_15jf">'FEUILLE d''engagement'!$L$105:$L$112</definedName>
    <definedName name="_16jg">'FEUILLE d''engagement'!$L$113:$L$120</definedName>
    <definedName name="_17sf">'FEUILLE d''engagement'!$L$121:$L$128</definedName>
    <definedName name="_18sg">'FEUILLE d''engagement'!$L$129:$L$136</definedName>
    <definedName name="_xlnm._FilterDatabase" localSheetId="1" hidden="1">'Ets et CODE'!$A$3:$H$249</definedName>
    <definedName name="BASE">'Ets et CODE'!$C$4:$H$248</definedName>
    <definedName name="cod_cat">'Ets et CODE'!$S$2:$AC$18</definedName>
    <definedName name="ecoles">'Ets et CODE'!$C$2:$C$249</definedName>
    <definedName name="_xlnm.Print_Titles" localSheetId="0">'FEUILLE d''engagement'!$2:$8</definedName>
    <definedName name="_xlnm.Print_Area" localSheetId="0">'FEUILLE d''engagement'!$I$9:$R$136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8" i="1" l="1"/>
  <c r="AO9" i="1"/>
  <c r="AN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W9" i="1"/>
  <c r="X9" i="1"/>
  <c r="AM9" i="1"/>
  <c r="V9" i="1"/>
  <c r="L4" i="2"/>
  <c r="U5" i="2"/>
  <c r="A25" i="1"/>
  <c r="B25" i="1"/>
  <c r="M5" i="1"/>
  <c r="R25" i="1"/>
  <c r="C25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R7" i="1"/>
  <c r="C136" i="1"/>
  <c r="C134" i="1"/>
  <c r="C132" i="1"/>
  <c r="C130" i="1"/>
  <c r="C135" i="1"/>
  <c r="C133" i="1"/>
  <c r="C131" i="1"/>
  <c r="C129" i="1"/>
  <c r="C121" i="1"/>
  <c r="C128" i="1"/>
  <c r="C126" i="1"/>
  <c r="C124" i="1"/>
  <c r="A122" i="1"/>
  <c r="C127" i="1"/>
  <c r="C125" i="1"/>
  <c r="C123" i="1"/>
  <c r="C122" i="1"/>
  <c r="A124" i="1"/>
  <c r="A125" i="1"/>
  <c r="A129" i="1"/>
  <c r="A132" i="1"/>
  <c r="A133" i="1"/>
  <c r="A135" i="1"/>
  <c r="V16" i="2"/>
  <c r="U16" i="2"/>
  <c r="G116" i="1"/>
  <c r="V15" i="2"/>
  <c r="V11" i="2"/>
  <c r="V12" i="2"/>
  <c r="V13" i="2"/>
  <c r="U13" i="2"/>
  <c r="G92" i="1"/>
  <c r="V14" i="2"/>
  <c r="U14" i="2"/>
  <c r="U15" i="2"/>
  <c r="I105" i="1"/>
  <c r="AI12" i="1"/>
  <c r="I89" i="1"/>
  <c r="AG12" i="1"/>
  <c r="L10" i="2"/>
  <c r="L8" i="2"/>
  <c r="L9" i="2"/>
  <c r="U12" i="2"/>
  <c r="G88" i="1"/>
  <c r="U11" i="2"/>
  <c r="I73" i="1"/>
  <c r="AE12" i="1"/>
  <c r="L7" i="2"/>
  <c r="A121" i="1"/>
  <c r="A126" i="1"/>
  <c r="A130" i="1"/>
  <c r="A128" i="1"/>
  <c r="G94" i="1"/>
  <c r="G93" i="1"/>
  <c r="G104" i="1"/>
  <c r="G102" i="1"/>
  <c r="G100" i="1"/>
  <c r="G98" i="1"/>
  <c r="G103" i="1"/>
  <c r="G101" i="1"/>
  <c r="G99" i="1"/>
  <c r="G97" i="1"/>
  <c r="G118" i="1"/>
  <c r="G117" i="1"/>
  <c r="G112" i="1"/>
  <c r="G110" i="1"/>
  <c r="G108" i="1"/>
  <c r="G106" i="1"/>
  <c r="G111" i="1"/>
  <c r="G109" i="1"/>
  <c r="G107" i="1"/>
  <c r="G105" i="1"/>
  <c r="A136" i="1"/>
  <c r="A131" i="1"/>
  <c r="A134" i="1"/>
  <c r="A127" i="1"/>
  <c r="A123" i="1"/>
  <c r="G74" i="1"/>
  <c r="G78" i="1"/>
  <c r="G76" i="1"/>
  <c r="G83" i="1"/>
  <c r="G79" i="1"/>
  <c r="G77" i="1"/>
  <c r="G75" i="1"/>
  <c r="G73" i="1"/>
  <c r="G80" i="1"/>
  <c r="R2" i="1"/>
  <c r="AP9" i="1"/>
  <c r="A107" i="1"/>
  <c r="C107" i="1"/>
  <c r="A111" i="1"/>
  <c r="C111" i="1"/>
  <c r="A108" i="1"/>
  <c r="C108" i="1"/>
  <c r="A112" i="1"/>
  <c r="C112" i="1"/>
  <c r="C115" i="1"/>
  <c r="A115" i="1"/>
  <c r="C119" i="1"/>
  <c r="A119" i="1"/>
  <c r="C116" i="1"/>
  <c r="A116" i="1"/>
  <c r="C120" i="1"/>
  <c r="A120" i="1"/>
  <c r="C99" i="1"/>
  <c r="A99" i="1"/>
  <c r="C103" i="1"/>
  <c r="A103" i="1"/>
  <c r="C100" i="1"/>
  <c r="A100" i="1"/>
  <c r="C104" i="1"/>
  <c r="A104" i="1"/>
  <c r="C91" i="1"/>
  <c r="A91" i="1"/>
  <c r="C95" i="1"/>
  <c r="A95" i="1"/>
  <c r="C92" i="1"/>
  <c r="A92" i="1"/>
  <c r="C96" i="1"/>
  <c r="A96" i="1"/>
  <c r="C105" i="1"/>
  <c r="A105" i="1"/>
  <c r="A109" i="1"/>
  <c r="C109" i="1"/>
  <c r="A106" i="1"/>
  <c r="C106" i="1"/>
  <c r="A110" i="1"/>
  <c r="C110" i="1"/>
  <c r="A113" i="1"/>
  <c r="C113" i="1"/>
  <c r="C117" i="1"/>
  <c r="A117" i="1"/>
  <c r="A114" i="1"/>
  <c r="C114" i="1"/>
  <c r="C118" i="1"/>
  <c r="A118" i="1"/>
  <c r="C97" i="1"/>
  <c r="A97" i="1"/>
  <c r="C101" i="1"/>
  <c r="A101" i="1"/>
  <c r="C98" i="1"/>
  <c r="A98" i="1"/>
  <c r="C102" i="1"/>
  <c r="A102" i="1"/>
  <c r="C89" i="1"/>
  <c r="A89" i="1"/>
  <c r="C93" i="1"/>
  <c r="A93" i="1"/>
  <c r="C90" i="1"/>
  <c r="A90" i="1"/>
  <c r="C94" i="1"/>
  <c r="A94" i="1"/>
  <c r="B121" i="1"/>
  <c r="B105" i="1"/>
  <c r="B130" i="1"/>
  <c r="P130" i="1"/>
  <c r="B123" i="1"/>
  <c r="P123" i="1"/>
  <c r="B125" i="1"/>
  <c r="B127" i="1"/>
  <c r="Q127" i="1"/>
  <c r="B129" i="1"/>
  <c r="R129" i="1"/>
  <c r="B132" i="1"/>
  <c r="R132" i="1"/>
  <c r="B134" i="1"/>
  <c r="R134" i="1"/>
  <c r="B136" i="1"/>
  <c r="B114" i="1"/>
  <c r="P114" i="1"/>
  <c r="B106" i="1"/>
  <c r="P106" i="1"/>
  <c r="B108" i="1"/>
  <c r="B110" i="1"/>
  <c r="P110" i="1"/>
  <c r="B112" i="1"/>
  <c r="R112" i="1"/>
  <c r="B115" i="1"/>
  <c r="Q115" i="1"/>
  <c r="B118" i="1"/>
  <c r="Q118" i="1"/>
  <c r="B120" i="1"/>
  <c r="B92" i="1"/>
  <c r="P92" i="1"/>
  <c r="B96" i="1"/>
  <c r="P96" i="1"/>
  <c r="B99" i="1"/>
  <c r="B101" i="1"/>
  <c r="Q101" i="1"/>
  <c r="B103" i="1"/>
  <c r="R103" i="1"/>
  <c r="B91" i="1"/>
  <c r="Q91" i="1"/>
  <c r="B95" i="1"/>
  <c r="B89" i="1"/>
  <c r="B122" i="1"/>
  <c r="Q122" i="1"/>
  <c r="B124" i="1"/>
  <c r="Q124" i="1"/>
  <c r="B126" i="1"/>
  <c r="B128" i="1"/>
  <c r="P128" i="1"/>
  <c r="B131" i="1"/>
  <c r="Q131" i="1"/>
  <c r="B133" i="1"/>
  <c r="Q133" i="1"/>
  <c r="B135" i="1"/>
  <c r="R135" i="1"/>
  <c r="B107" i="1"/>
  <c r="B109" i="1"/>
  <c r="Q109" i="1"/>
  <c r="B111" i="1"/>
  <c r="P111" i="1"/>
  <c r="B113" i="1"/>
  <c r="B116" i="1"/>
  <c r="R116" i="1"/>
  <c r="B117" i="1"/>
  <c r="P117" i="1"/>
  <c r="B119" i="1"/>
  <c r="Q119" i="1"/>
  <c r="B90" i="1"/>
  <c r="R90" i="1"/>
  <c r="B94" i="1"/>
  <c r="B98" i="1"/>
  <c r="Q98" i="1"/>
  <c r="B100" i="1"/>
  <c r="R100" i="1"/>
  <c r="B102" i="1"/>
  <c r="B104" i="1"/>
  <c r="R104" i="1"/>
  <c r="B93" i="1"/>
  <c r="Q93" i="1"/>
  <c r="B97" i="1"/>
  <c r="Q97" i="1"/>
  <c r="C88" i="1"/>
  <c r="B88" i="1"/>
  <c r="A88" i="1"/>
  <c r="C86" i="1"/>
  <c r="B86" i="1"/>
  <c r="R86" i="1"/>
  <c r="A86" i="1"/>
  <c r="C84" i="1"/>
  <c r="B84" i="1"/>
  <c r="R84" i="1"/>
  <c r="A84" i="1"/>
  <c r="C82" i="1"/>
  <c r="B82" i="1"/>
  <c r="R82" i="1"/>
  <c r="A82" i="1"/>
  <c r="C80" i="1"/>
  <c r="B80" i="1"/>
  <c r="P80" i="1"/>
  <c r="A80" i="1"/>
  <c r="C78" i="1"/>
  <c r="B78" i="1"/>
  <c r="P78" i="1"/>
  <c r="A78" i="1"/>
  <c r="C76" i="1"/>
  <c r="B76" i="1"/>
  <c r="P76" i="1"/>
  <c r="A76" i="1"/>
  <c r="C74" i="1"/>
  <c r="B74" i="1"/>
  <c r="Q74" i="1"/>
  <c r="A74" i="1"/>
  <c r="C87" i="1"/>
  <c r="B87" i="1"/>
  <c r="A87" i="1"/>
  <c r="C85" i="1"/>
  <c r="B85" i="1"/>
  <c r="R85" i="1"/>
  <c r="A85" i="1"/>
  <c r="C83" i="1"/>
  <c r="B83" i="1"/>
  <c r="P83" i="1"/>
  <c r="A83" i="1"/>
  <c r="C81" i="1"/>
  <c r="B81" i="1"/>
  <c r="R81" i="1"/>
  <c r="A81" i="1"/>
  <c r="C79" i="1"/>
  <c r="B79" i="1"/>
  <c r="Q79" i="1"/>
  <c r="A79" i="1"/>
  <c r="C77" i="1"/>
  <c r="B77" i="1"/>
  <c r="R77" i="1"/>
  <c r="A77" i="1"/>
  <c r="C75" i="1"/>
  <c r="B75" i="1"/>
  <c r="Q75" i="1"/>
  <c r="A75" i="1"/>
  <c r="C73" i="1"/>
  <c r="B73" i="1"/>
  <c r="Q73" i="1"/>
  <c r="A73" i="1"/>
  <c r="L5" i="2"/>
  <c r="U7" i="2"/>
  <c r="L6" i="2"/>
  <c r="U10" i="2"/>
  <c r="L3" i="2"/>
  <c r="U3" i="2"/>
  <c r="U4" i="2"/>
  <c r="Q87" i="1"/>
  <c r="P93" i="1"/>
  <c r="Q102" i="1"/>
  <c r="P98" i="1"/>
  <c r="R117" i="1"/>
  <c r="Q113" i="1"/>
  <c r="P109" i="1"/>
  <c r="Q135" i="1"/>
  <c r="P131" i="1"/>
  <c r="P126" i="1"/>
  <c r="P122" i="1"/>
  <c r="R95" i="1"/>
  <c r="Q103" i="1"/>
  <c r="R92" i="1"/>
  <c r="Q92" i="1"/>
  <c r="R118" i="1"/>
  <c r="P108" i="1"/>
  <c r="R114" i="1"/>
  <c r="Q114" i="1"/>
  <c r="Q134" i="1"/>
  <c r="Q129" i="1"/>
  <c r="P125" i="1"/>
  <c r="R130" i="1"/>
  <c r="Q130" i="1"/>
  <c r="R121" i="1"/>
  <c r="P121" i="1"/>
  <c r="R97" i="1"/>
  <c r="P100" i="1"/>
  <c r="Q100" i="1"/>
  <c r="R94" i="1"/>
  <c r="Q94" i="1"/>
  <c r="P119" i="1"/>
  <c r="Q107" i="1"/>
  <c r="P107" i="1"/>
  <c r="P133" i="1"/>
  <c r="R124" i="1"/>
  <c r="Q89" i="1"/>
  <c r="P89" i="1"/>
  <c r="P91" i="1"/>
  <c r="R101" i="1"/>
  <c r="R96" i="1"/>
  <c r="R120" i="1"/>
  <c r="Q120" i="1"/>
  <c r="P115" i="1"/>
  <c r="R106" i="1"/>
  <c r="R136" i="1"/>
  <c r="Q136" i="1"/>
  <c r="Q132" i="1"/>
  <c r="R123" i="1"/>
  <c r="Q123" i="1"/>
  <c r="R105" i="1"/>
  <c r="P105" i="1"/>
  <c r="P77" i="1"/>
  <c r="R78" i="1"/>
  <c r="R74" i="1"/>
  <c r="P88" i="1"/>
  <c r="P87" i="1"/>
  <c r="P75" i="1"/>
  <c r="P86" i="1"/>
  <c r="Q88" i="1"/>
  <c r="G18" i="1"/>
  <c r="G20" i="1"/>
  <c r="G22" i="1"/>
  <c r="G24" i="1"/>
  <c r="G17" i="1"/>
  <c r="G19" i="1"/>
  <c r="G23" i="1"/>
  <c r="G21" i="1"/>
  <c r="B15" i="1"/>
  <c r="Q15" i="1"/>
  <c r="C15" i="1"/>
  <c r="A15" i="1"/>
  <c r="G11" i="1"/>
  <c r="B11" i="1"/>
  <c r="Q11" i="1"/>
  <c r="C11" i="1"/>
  <c r="A11" i="1"/>
  <c r="K11" i="1"/>
  <c r="B16" i="1"/>
  <c r="P16" i="1"/>
  <c r="C16" i="1"/>
  <c r="A16" i="1"/>
  <c r="K16" i="1"/>
  <c r="G12" i="1"/>
  <c r="B12" i="1"/>
  <c r="C12" i="1"/>
  <c r="A12" i="1"/>
  <c r="K12" i="1"/>
  <c r="C43" i="1"/>
  <c r="A43" i="1"/>
  <c r="B43" i="1"/>
  <c r="R43" i="1"/>
  <c r="B46" i="1"/>
  <c r="C46" i="1"/>
  <c r="A46" i="1"/>
  <c r="B42" i="1"/>
  <c r="R42" i="1"/>
  <c r="C42" i="1"/>
  <c r="A42" i="1"/>
  <c r="B57" i="1"/>
  <c r="R57" i="1"/>
  <c r="C57" i="1"/>
  <c r="A57" i="1"/>
  <c r="C59" i="1"/>
  <c r="A59" i="1"/>
  <c r="B59" i="1"/>
  <c r="R59" i="1"/>
  <c r="B62" i="1"/>
  <c r="R62" i="1"/>
  <c r="C62" i="1"/>
  <c r="A62" i="1"/>
  <c r="B58" i="1"/>
  <c r="R58" i="1"/>
  <c r="C58" i="1"/>
  <c r="A58" i="1"/>
  <c r="C27" i="1"/>
  <c r="A27" i="1"/>
  <c r="B27" i="1"/>
  <c r="P27" i="1"/>
  <c r="B30" i="1"/>
  <c r="R30" i="1"/>
  <c r="A30" i="1"/>
  <c r="C30" i="1"/>
  <c r="B26" i="1"/>
  <c r="Q26" i="1"/>
  <c r="C26" i="1"/>
  <c r="A26" i="1"/>
  <c r="B23" i="1"/>
  <c r="Q23" i="1"/>
  <c r="C23" i="1"/>
  <c r="A23" i="1"/>
  <c r="K23" i="1"/>
  <c r="C17" i="1"/>
  <c r="A17" i="1"/>
  <c r="B17" i="1"/>
  <c r="P17" i="1"/>
  <c r="K17" i="1"/>
  <c r="C22" i="1"/>
  <c r="A22" i="1"/>
  <c r="K22" i="1"/>
  <c r="B22" i="1"/>
  <c r="P22" i="1"/>
  <c r="C18" i="1"/>
  <c r="A18" i="1"/>
  <c r="B18" i="1"/>
  <c r="K18" i="1"/>
  <c r="B49" i="1"/>
  <c r="R49" i="1"/>
  <c r="C49" i="1"/>
  <c r="A49" i="1"/>
  <c r="C51" i="1"/>
  <c r="A51" i="1"/>
  <c r="B51" i="1"/>
  <c r="B54" i="1"/>
  <c r="Q54" i="1"/>
  <c r="C54" i="1"/>
  <c r="A54" i="1"/>
  <c r="B50" i="1"/>
  <c r="C50" i="1"/>
  <c r="A50" i="1"/>
  <c r="B65" i="1"/>
  <c r="P65" i="1"/>
  <c r="C65" i="1"/>
  <c r="A65" i="1"/>
  <c r="C67" i="1"/>
  <c r="A67" i="1"/>
  <c r="B67" i="1"/>
  <c r="B70" i="1"/>
  <c r="P70" i="1"/>
  <c r="C70" i="1"/>
  <c r="A70" i="1"/>
  <c r="B66" i="1"/>
  <c r="C66" i="1"/>
  <c r="A66" i="1"/>
  <c r="B33" i="1"/>
  <c r="P33" i="1"/>
  <c r="C33" i="1"/>
  <c r="A33" i="1"/>
  <c r="C35" i="1"/>
  <c r="A35" i="1"/>
  <c r="B35" i="1"/>
  <c r="Q35" i="1"/>
  <c r="B38" i="1"/>
  <c r="R38" i="1"/>
  <c r="A38" i="1"/>
  <c r="C38" i="1"/>
  <c r="B34" i="1"/>
  <c r="P34" i="1"/>
  <c r="C34" i="1"/>
  <c r="A34" i="1"/>
  <c r="G9" i="1"/>
  <c r="C9" i="1"/>
  <c r="A9" i="1"/>
  <c r="B9" i="1"/>
  <c r="P9" i="1"/>
  <c r="G13" i="1"/>
  <c r="C13" i="1"/>
  <c r="A13" i="1"/>
  <c r="B13" i="1"/>
  <c r="R13" i="1"/>
  <c r="K13" i="1"/>
  <c r="G10" i="1"/>
  <c r="C10" i="1"/>
  <c r="A10" i="1"/>
  <c r="B10" i="1"/>
  <c r="R10" i="1"/>
  <c r="K10" i="1"/>
  <c r="C14" i="1"/>
  <c r="A14" i="1"/>
  <c r="B14" i="1"/>
  <c r="Q14" i="1"/>
  <c r="K14" i="1"/>
  <c r="B45" i="1"/>
  <c r="P45" i="1"/>
  <c r="C45" i="1"/>
  <c r="A45" i="1"/>
  <c r="C47" i="1"/>
  <c r="A47" i="1"/>
  <c r="B47" i="1"/>
  <c r="P47" i="1"/>
  <c r="C48" i="1"/>
  <c r="A48" i="1"/>
  <c r="B48" i="1"/>
  <c r="P48" i="1"/>
  <c r="C44" i="1"/>
  <c r="A44" i="1"/>
  <c r="B44" i="1"/>
  <c r="P44" i="1"/>
  <c r="B61" i="1"/>
  <c r="P61" i="1"/>
  <c r="C61" i="1"/>
  <c r="A61" i="1"/>
  <c r="C63" i="1"/>
  <c r="A63" i="1"/>
  <c r="B63" i="1"/>
  <c r="P63" i="1"/>
  <c r="C64" i="1"/>
  <c r="A64" i="1"/>
  <c r="B64" i="1"/>
  <c r="Q64" i="1"/>
  <c r="C60" i="1"/>
  <c r="A60" i="1"/>
  <c r="B60" i="1"/>
  <c r="R60" i="1"/>
  <c r="B29" i="1"/>
  <c r="P29" i="1"/>
  <c r="A29" i="1"/>
  <c r="C29" i="1"/>
  <c r="C31" i="1"/>
  <c r="A31" i="1"/>
  <c r="B31" i="1"/>
  <c r="Q31" i="1"/>
  <c r="C32" i="1"/>
  <c r="A32" i="1"/>
  <c r="B32" i="1"/>
  <c r="R32" i="1"/>
  <c r="C28" i="1"/>
  <c r="A28" i="1"/>
  <c r="B28" i="1"/>
  <c r="Q28" i="1"/>
  <c r="C21" i="1"/>
  <c r="A21" i="1"/>
  <c r="B21" i="1"/>
  <c r="K21" i="1"/>
  <c r="Q21" i="1"/>
  <c r="B19" i="1"/>
  <c r="A19" i="1"/>
  <c r="P19" i="1"/>
  <c r="C19" i="1"/>
  <c r="K19" i="1"/>
  <c r="B24" i="1"/>
  <c r="P24" i="1"/>
  <c r="C24" i="1"/>
  <c r="A24" i="1"/>
  <c r="K24" i="1"/>
  <c r="B20" i="1"/>
  <c r="R20" i="1"/>
  <c r="C20" i="1"/>
  <c r="A20" i="1"/>
  <c r="K20" i="1"/>
  <c r="B53" i="1"/>
  <c r="Q53" i="1"/>
  <c r="C53" i="1"/>
  <c r="A53" i="1"/>
  <c r="C55" i="1"/>
  <c r="A55" i="1"/>
  <c r="B55" i="1"/>
  <c r="Q55" i="1"/>
  <c r="C56" i="1"/>
  <c r="A56" i="1"/>
  <c r="B56" i="1"/>
  <c r="P56" i="1"/>
  <c r="C52" i="1"/>
  <c r="A52" i="1"/>
  <c r="B52" i="1"/>
  <c r="Q52" i="1"/>
  <c r="B69" i="1"/>
  <c r="R69" i="1"/>
  <c r="C69" i="1"/>
  <c r="A69" i="1"/>
  <c r="C71" i="1"/>
  <c r="A71" i="1"/>
  <c r="B71" i="1"/>
  <c r="Q71" i="1"/>
  <c r="C72" i="1"/>
  <c r="A72" i="1"/>
  <c r="B72" i="1"/>
  <c r="P72" i="1"/>
  <c r="C68" i="1"/>
  <c r="A68" i="1"/>
  <c r="B68" i="1"/>
  <c r="Q68" i="1"/>
  <c r="B37" i="1"/>
  <c r="Q37" i="1"/>
  <c r="A37" i="1"/>
  <c r="C37" i="1"/>
  <c r="C39" i="1"/>
  <c r="A39" i="1"/>
  <c r="B39" i="1"/>
  <c r="Q39" i="1"/>
  <c r="C40" i="1"/>
  <c r="A40" i="1"/>
  <c r="B40" i="1"/>
  <c r="R40" i="1"/>
  <c r="C36" i="1"/>
  <c r="A36" i="1"/>
  <c r="B36" i="1"/>
  <c r="Q36" i="1"/>
  <c r="K9" i="1"/>
  <c r="K15" i="1"/>
  <c r="P69" i="1"/>
  <c r="Q24" i="1"/>
  <c r="P28" i="1"/>
  <c r="R28" i="1"/>
  <c r="R31" i="1"/>
  <c r="P31" i="1"/>
  <c r="P60" i="1"/>
  <c r="R63" i="1"/>
  <c r="R44" i="1"/>
  <c r="Q45" i="1"/>
  <c r="P10" i="1"/>
  <c r="Q13" i="1"/>
  <c r="Q34" i="1"/>
  <c r="R35" i="1"/>
  <c r="R33" i="1"/>
  <c r="Q33" i="1"/>
  <c r="Q66" i="1"/>
  <c r="R66" i="1"/>
  <c r="P66" i="1"/>
  <c r="Q70" i="1"/>
  <c r="R67" i="1"/>
  <c r="Q67" i="1"/>
  <c r="P67" i="1"/>
  <c r="R65" i="1"/>
  <c r="R50" i="1"/>
  <c r="Q50" i="1"/>
  <c r="P50" i="1"/>
  <c r="P51" i="1"/>
  <c r="Q51" i="1"/>
  <c r="R51" i="1"/>
  <c r="P49" i="1"/>
  <c r="P18" i="1"/>
  <c r="R18" i="1"/>
  <c r="Q18" i="1"/>
  <c r="R22" i="1"/>
  <c r="Q17" i="1"/>
  <c r="R23" i="1"/>
  <c r="P23" i="1"/>
  <c r="R26" i="1"/>
  <c r="Q30" i="1"/>
  <c r="P30" i="1"/>
  <c r="R27" i="1"/>
  <c r="P25" i="1"/>
  <c r="Q62" i="1"/>
  <c r="Q59" i="1"/>
  <c r="P42" i="1"/>
  <c r="Q46" i="1"/>
  <c r="R46" i="1"/>
  <c r="P46" i="1"/>
  <c r="P12" i="1"/>
  <c r="R12" i="1"/>
  <c r="Q12" i="1"/>
  <c r="R16" i="1"/>
  <c r="Q16" i="1"/>
  <c r="R15" i="1"/>
  <c r="P59" i="1"/>
  <c r="Q22" i="1"/>
  <c r="R45" i="1"/>
  <c r="Q47" i="1"/>
  <c r="Q63" i="1"/>
  <c r="R71" i="1"/>
  <c r="P73" i="1"/>
  <c r="P132" i="1"/>
  <c r="R115" i="1"/>
  <c r="R91" i="1"/>
  <c r="R133" i="1"/>
  <c r="R119" i="1"/>
  <c r="P97" i="1"/>
  <c r="R125" i="1"/>
  <c r="P129" i="1"/>
  <c r="R108" i="1"/>
  <c r="P112" i="1"/>
  <c r="Q99" i="1"/>
  <c r="Q95" i="1"/>
  <c r="R122" i="1"/>
  <c r="R131" i="1"/>
  <c r="R109" i="1"/>
  <c r="Q117" i="1"/>
  <c r="R93" i="1"/>
  <c r="Q83" i="1"/>
  <c r="R79" i="1"/>
  <c r="Q81" i="1"/>
  <c r="R83" i="1"/>
  <c r="Q86" i="1"/>
  <c r="R102" i="1"/>
  <c r="Q90" i="1"/>
  <c r="R113" i="1"/>
  <c r="P135" i="1"/>
  <c r="Q126" i="1"/>
  <c r="P95" i="1"/>
  <c r="R99" i="1"/>
  <c r="P32" i="1"/>
  <c r="R53" i="1"/>
  <c r="R37" i="1"/>
  <c r="R88" i="1"/>
  <c r="P82" i="1"/>
  <c r="P74" i="1"/>
  <c r="Q77" i="1"/>
  <c r="Q105" i="1"/>
  <c r="P136" i="1"/>
  <c r="P120" i="1"/>
  <c r="R89" i="1"/>
  <c r="R107" i="1"/>
  <c r="P94" i="1"/>
  <c r="Q121" i="1"/>
  <c r="Q125" i="1"/>
  <c r="P134" i="1"/>
  <c r="Q108" i="1"/>
  <c r="P118" i="1"/>
  <c r="P99" i="1"/>
  <c r="P90" i="1"/>
  <c r="R87" i="1"/>
  <c r="R64" i="1"/>
  <c r="Q32" i="1"/>
  <c r="P53" i="1"/>
  <c r="R56" i="1"/>
  <c r="Q69" i="1"/>
  <c r="P37" i="1"/>
  <c r="Q40" i="1"/>
  <c r="R126" i="1"/>
  <c r="P113" i="1"/>
  <c r="R98" i="1"/>
  <c r="P102" i="1"/>
  <c r="U9" i="1"/>
  <c r="Q20" i="1"/>
  <c r="Q72" i="1"/>
  <c r="Q78" i="1"/>
  <c r="G46" i="1"/>
  <c r="G41" i="1"/>
  <c r="G47" i="1"/>
  <c r="I41" i="1"/>
  <c r="AA12" i="1"/>
  <c r="G48" i="1"/>
  <c r="G45" i="1"/>
  <c r="G44" i="1"/>
  <c r="G42" i="1"/>
  <c r="G43" i="1"/>
  <c r="U8" i="2"/>
  <c r="Q56" i="1"/>
  <c r="R48" i="1"/>
  <c r="P127" i="1"/>
  <c r="R52" i="1"/>
  <c r="P57" i="1"/>
  <c r="P62" i="1"/>
  <c r="Q27" i="1"/>
  <c r="Q49" i="1"/>
  <c r="P54" i="1"/>
  <c r="R70" i="1"/>
  <c r="P35" i="1"/>
  <c r="R34" i="1"/>
  <c r="P13" i="1"/>
  <c r="R14" i="1"/>
  <c r="R47" i="1"/>
  <c r="Q44" i="1"/>
  <c r="Q60" i="1"/>
  <c r="P55" i="1"/>
  <c r="P68" i="1"/>
  <c r="P79" i="1"/>
  <c r="R127" i="1"/>
  <c r="Q106" i="1"/>
  <c r="P124" i="1"/>
  <c r="Q111" i="1"/>
  <c r="Q112" i="1"/>
  <c r="R75" i="1"/>
  <c r="R72" i="1"/>
  <c r="R24" i="1"/>
  <c r="P101" i="1"/>
  <c r="Q29" i="1"/>
  <c r="P36" i="1"/>
  <c r="Q19" i="1"/>
  <c r="Q57" i="1"/>
  <c r="P26" i="1"/>
  <c r="R54" i="1"/>
  <c r="P38" i="1"/>
  <c r="R9" i="1"/>
  <c r="Q10" i="1"/>
  <c r="P14" i="1"/>
  <c r="Q48" i="1"/>
  <c r="R61" i="1"/>
  <c r="R29" i="1"/>
  <c r="R55" i="1"/>
  <c r="R68" i="1"/>
  <c r="R76" i="1"/>
  <c r="P81" i="1"/>
  <c r="Q96" i="1"/>
  <c r="R111" i="1"/>
  <c r="P103" i="1"/>
  <c r="R36" i="1"/>
  <c r="P40" i="1"/>
  <c r="Q116" i="1"/>
  <c r="P71" i="1"/>
  <c r="P39" i="1"/>
  <c r="Q42" i="1"/>
  <c r="P21" i="1"/>
  <c r="P52" i="1"/>
  <c r="R39" i="1"/>
  <c r="Q76" i="1"/>
  <c r="P116" i="1"/>
  <c r="I121" i="1"/>
  <c r="AK12" i="1"/>
  <c r="G126" i="1"/>
  <c r="G127" i="1"/>
  <c r="G125" i="1"/>
  <c r="G128" i="1"/>
  <c r="G121" i="1"/>
  <c r="G124" i="1"/>
  <c r="G122" i="1"/>
  <c r="G123" i="1"/>
  <c r="G14" i="1"/>
  <c r="G16" i="1"/>
  <c r="G15" i="1"/>
  <c r="I9" i="1"/>
  <c r="W12" i="1"/>
  <c r="G66" i="1"/>
  <c r="G67" i="1"/>
  <c r="G72" i="1"/>
  <c r="G68" i="1"/>
  <c r="G71" i="1"/>
  <c r="G70" i="1"/>
  <c r="G65" i="1"/>
  <c r="G69" i="1"/>
  <c r="G130" i="1"/>
  <c r="G129" i="1"/>
  <c r="G136" i="1"/>
  <c r="G132" i="1"/>
  <c r="G131" i="1"/>
  <c r="G134" i="1"/>
  <c r="G133" i="1"/>
  <c r="G135" i="1"/>
  <c r="G26" i="1"/>
  <c r="G27" i="1"/>
  <c r="G25" i="1"/>
  <c r="G28" i="1"/>
  <c r="G31" i="1"/>
  <c r="I25" i="1"/>
  <c r="Y12" i="1"/>
  <c r="G30" i="1"/>
  <c r="G29" i="1"/>
  <c r="G32" i="1"/>
  <c r="Q104" i="1"/>
  <c r="R128" i="1"/>
  <c r="Q110" i="1"/>
  <c r="P85" i="1"/>
  <c r="Q43" i="1"/>
  <c r="R11" i="1"/>
  <c r="Q25" i="1"/>
  <c r="Q65" i="1"/>
  <c r="Q38" i="1"/>
  <c r="Q61" i="1"/>
  <c r="R21" i="1"/>
  <c r="P20" i="1"/>
  <c r="P64" i="1"/>
  <c r="U9" i="2"/>
  <c r="G85" i="1"/>
  <c r="G86" i="1"/>
  <c r="G84" i="1"/>
  <c r="G119" i="1"/>
  <c r="G120" i="1"/>
  <c r="G95" i="1"/>
  <c r="G96" i="1"/>
  <c r="Q128" i="1"/>
  <c r="Q85" i="1"/>
  <c r="R80" i="1"/>
  <c r="P84" i="1"/>
  <c r="R73" i="1"/>
  <c r="R110" i="1"/>
  <c r="P104" i="1"/>
  <c r="U6" i="2"/>
  <c r="G87" i="1"/>
  <c r="G81" i="1"/>
  <c r="G113" i="1"/>
  <c r="G114" i="1"/>
  <c r="G89" i="1"/>
  <c r="G90" i="1"/>
  <c r="G82" i="1"/>
  <c r="R19" i="1"/>
  <c r="P11" i="1"/>
  <c r="P43" i="1"/>
  <c r="P58" i="1"/>
  <c r="R17" i="1"/>
  <c r="Q9" i="1"/>
  <c r="Q82" i="1"/>
  <c r="Q84" i="1"/>
  <c r="P15" i="1"/>
  <c r="Q58" i="1"/>
  <c r="Q80" i="1"/>
  <c r="G115" i="1"/>
  <c r="G91" i="1"/>
  <c r="B41" i="1"/>
  <c r="C41" i="1"/>
  <c r="A41" i="1"/>
  <c r="K41" i="1"/>
  <c r="G54" i="1"/>
  <c r="G49" i="1"/>
  <c r="G56" i="1"/>
  <c r="G53" i="1"/>
  <c r="G55" i="1"/>
  <c r="G50" i="1"/>
  <c r="G51" i="1"/>
  <c r="G52" i="1"/>
  <c r="G34" i="1"/>
  <c r="G35" i="1"/>
  <c r="G36" i="1"/>
  <c r="G39" i="1"/>
  <c r="G37" i="1"/>
  <c r="G38" i="1"/>
  <c r="G33" i="1"/>
  <c r="G40" i="1"/>
  <c r="G60" i="1"/>
  <c r="G63" i="1"/>
  <c r="I57" i="1"/>
  <c r="AC12" i="1"/>
  <c r="G58" i="1"/>
  <c r="G62" i="1"/>
  <c r="G57" i="1"/>
  <c r="G59" i="1"/>
  <c r="G64" i="1"/>
  <c r="G61" i="1"/>
  <c r="P41" i="1"/>
  <c r="Q41" i="1"/>
  <c r="R41" i="1"/>
</calcChain>
</file>

<file path=xl/sharedStrings.xml><?xml version="1.0" encoding="utf-8"?>
<sst xmlns="http://schemas.openxmlformats.org/spreadsheetml/2006/main" count="1571" uniqueCount="474">
  <si>
    <t>Cat.</t>
  </si>
  <si>
    <t>Cde Ets</t>
  </si>
  <si>
    <t>Ordre</t>
  </si>
  <si>
    <t>N° ID</t>
  </si>
  <si>
    <t>D. Nais.</t>
  </si>
  <si>
    <t>Ets</t>
  </si>
  <si>
    <t>ASS</t>
  </si>
  <si>
    <t>Sx</t>
  </si>
  <si>
    <t>Prénom</t>
  </si>
  <si>
    <t>NOM</t>
  </si>
  <si>
    <t xml:space="preserve">Responsable (s) : </t>
  </si>
  <si>
    <t xml:space="preserve">Etablissement : </t>
  </si>
  <si>
    <t>POUSSINES - PF1</t>
  </si>
  <si>
    <t>ETABLISSEMENT</t>
  </si>
  <si>
    <t>CODE</t>
  </si>
  <si>
    <t>Ordre Tri</t>
  </si>
  <si>
    <t>Degré</t>
  </si>
  <si>
    <t>CHOISISSEZ VOTRE ETABLISSEMENT</t>
  </si>
  <si>
    <t xml:space="preserve"> - Merci -</t>
  </si>
  <si>
    <t>Commune</t>
  </si>
  <si>
    <t>Ile</t>
  </si>
  <si>
    <t>Archipel</t>
  </si>
  <si>
    <t>RAPPEL CATEGORIE ET CODE</t>
  </si>
  <si>
    <t>Début</t>
  </si>
  <si>
    <t>Fin</t>
  </si>
  <si>
    <t>Année de naissance</t>
  </si>
  <si>
    <t>Code fille</t>
  </si>
  <si>
    <t>Code Garçon</t>
  </si>
  <si>
    <t>Catégorie</t>
  </si>
  <si>
    <t>Distance</t>
  </si>
  <si>
    <t>03</t>
  </si>
  <si>
    <t>04</t>
  </si>
  <si>
    <t>Poussins (es) 1</t>
  </si>
  <si>
    <t>1000 m</t>
  </si>
  <si>
    <t>05</t>
  </si>
  <si>
    <t>06</t>
  </si>
  <si>
    <t>Poussins (es) 2</t>
  </si>
  <si>
    <t>1300 m</t>
  </si>
  <si>
    <t>07</t>
  </si>
  <si>
    <t>08</t>
  </si>
  <si>
    <t>Benjamins (es) 1</t>
  </si>
  <si>
    <t>09</t>
  </si>
  <si>
    <t>10</t>
  </si>
  <si>
    <t>Benjamins (es) 2</t>
  </si>
  <si>
    <t>1800 m</t>
  </si>
  <si>
    <t>11</t>
  </si>
  <si>
    <t>12</t>
  </si>
  <si>
    <t>Minimes F/G</t>
  </si>
  <si>
    <t xml:space="preserve">F:2000m/ G:2500m </t>
  </si>
  <si>
    <t>Ec. FARIIMATA</t>
  </si>
  <si>
    <t>PAPEETE</t>
  </si>
  <si>
    <t>ASSEP</t>
  </si>
  <si>
    <t>Ec. MISSION</t>
  </si>
  <si>
    <t>Ec. TAUNOA</t>
  </si>
  <si>
    <t>Ec. SAINT HILAIRE</t>
  </si>
  <si>
    <t>FAAA</t>
  </si>
  <si>
    <t>Ec. SAINT PAUL</t>
  </si>
  <si>
    <t>Ec. CHARLES VIENOT</t>
  </si>
  <si>
    <t>Ec. SAINT MICHEL</t>
  </si>
  <si>
    <t>PIRAE</t>
  </si>
  <si>
    <t>Ec. SACRE CŒUR DE TARAVAO</t>
  </si>
  <si>
    <t>TARAVAO</t>
  </si>
  <si>
    <t>Ec. HITI VAI NUI</t>
  </si>
  <si>
    <t>USEP</t>
  </si>
  <si>
    <t>Ec. MAMAO</t>
  </si>
  <si>
    <t>Ec. PAOFAI</t>
  </si>
  <si>
    <t>Ec. PINA'I</t>
  </si>
  <si>
    <t>Ec. TAIMOANA</t>
  </si>
  <si>
    <t>Ec. TO'ATA</t>
  </si>
  <si>
    <t>Ec. OREMU</t>
  </si>
  <si>
    <t>Ec. PAMATAI</t>
  </si>
  <si>
    <t>Ec. PIAFAU</t>
  </si>
  <si>
    <t>Ec. PUURAI</t>
  </si>
  <si>
    <t>Ec. TEROMA</t>
  </si>
  <si>
    <t>Ec. VAIAHA</t>
  </si>
  <si>
    <t>Ec. MAEHAA NUI</t>
  </si>
  <si>
    <t>PUNAAUIA</t>
  </si>
  <si>
    <t>Ec. MANOTAHI</t>
  </si>
  <si>
    <t>Ec. 2 + 2 = 4</t>
  </si>
  <si>
    <t>Ec. PUNAVAI PLAINE</t>
  </si>
  <si>
    <t>Ec. MARAA</t>
  </si>
  <si>
    <t>PAEA</t>
  </si>
  <si>
    <t>Ec. PAPEHUE</t>
  </si>
  <si>
    <t>Ec. TIAPA</t>
  </si>
  <si>
    <t>Ec. VAIATU</t>
  </si>
  <si>
    <t>Ec. APATEA</t>
  </si>
  <si>
    <t>PAPARA</t>
  </si>
  <si>
    <t>Ec. APEA</t>
  </si>
  <si>
    <t>Ec. TAHARUU</t>
  </si>
  <si>
    <t>Ec. TIAMA'O</t>
  </si>
  <si>
    <t>Ec. MAIRIPEHE</t>
  </si>
  <si>
    <t>TEVA I UTA</t>
  </si>
  <si>
    <t>Ec. MATAIREA</t>
  </si>
  <si>
    <t>Ec. NUUTAFARATEA</t>
  </si>
  <si>
    <t>Ec. AHOTOTEINA</t>
  </si>
  <si>
    <t>Ec. TOEREFAU</t>
  </si>
  <si>
    <t>Ec. POTII VAIRAO</t>
  </si>
  <si>
    <t>Ec. AHITITERA</t>
  </si>
  <si>
    <t>Ec. HELENE AUFFRAY</t>
  </si>
  <si>
    <t>Ec. OHITEITEI</t>
  </si>
  <si>
    <t>Ec. RAIARII TANE</t>
  </si>
  <si>
    <t>Ec. MOMOA/FARETAI</t>
  </si>
  <si>
    <t>Ec. MOMOA</t>
  </si>
  <si>
    <t>Ec. MAMU</t>
  </si>
  <si>
    <t>Ec. MOENOA/TEHAEHAA</t>
  </si>
  <si>
    <t>Ec. TEHAEHAA</t>
  </si>
  <si>
    <t>Ec. AMATAHIAPO</t>
  </si>
  <si>
    <t>MAHINA</t>
  </si>
  <si>
    <t>Ec. FAREROI</t>
  </si>
  <si>
    <t>Ec. HITI MAHANA</t>
  </si>
  <si>
    <t>Ec. NUUTERE</t>
  </si>
  <si>
    <t>Ec. AHUTORU</t>
  </si>
  <si>
    <t>ARUE</t>
  </si>
  <si>
    <t>Ec. ARUE 2</t>
  </si>
  <si>
    <t>Ec. ERIMA</t>
  </si>
  <si>
    <t>Ec. NAHOATA</t>
  </si>
  <si>
    <t>Ec. VAL FAUATUA</t>
  </si>
  <si>
    <t>Ec. TAAONE</t>
  </si>
  <si>
    <t>Ec. TUTERAI TANE</t>
  </si>
  <si>
    <t>Ec. AFAREAITU</t>
  </si>
  <si>
    <t>MOOREA</t>
  </si>
  <si>
    <t>Ec. MAATEA</t>
  </si>
  <si>
    <t>Ec. HAAPITI</t>
  </si>
  <si>
    <t>Ec. PAPETOAI</t>
  </si>
  <si>
    <t>Ec. PAOPAO</t>
  </si>
  <si>
    <t>Ec. MAHAREPA</t>
  </si>
  <si>
    <t>Ec. TEAVARO</t>
  </si>
  <si>
    <t>Ec. FARE</t>
  </si>
  <si>
    <t>HUAHINE</t>
  </si>
  <si>
    <t>Ec. FITII</t>
  </si>
  <si>
    <t>Ec. HAAPU</t>
  </si>
  <si>
    <t>Ec. MAEVA/FAIE</t>
  </si>
  <si>
    <t>Ec. FAIE</t>
  </si>
  <si>
    <t>Ec. PAREA</t>
  </si>
  <si>
    <t>Ec. TEFARERII</t>
  </si>
  <si>
    <t>Ec. VAITAHE</t>
  </si>
  <si>
    <t>Ec. APOOITI</t>
  </si>
  <si>
    <t>Ec. TEVAITOA/TEHURUI</t>
  </si>
  <si>
    <t>Ec. TEHURUI</t>
  </si>
  <si>
    <t>Ec. VAIAAU/FETUNA</t>
  </si>
  <si>
    <t>Ec. FETUNA</t>
  </si>
  <si>
    <t>Ec. AVERA/FAAROA</t>
  </si>
  <si>
    <t>Ec. FAAROA</t>
  </si>
  <si>
    <t>Ec. OPOA/FAREATAI/PUOHINE</t>
  </si>
  <si>
    <t>Ec. FAREATAI</t>
  </si>
  <si>
    <t>Ec. PUOHINE</t>
  </si>
  <si>
    <t>Ec. MATIE ROA</t>
  </si>
  <si>
    <t>TAHAA</t>
  </si>
  <si>
    <t>Ec. FAAAHA</t>
  </si>
  <si>
    <t>Ec. POUTORU</t>
  </si>
  <si>
    <t>Ec. HIPU</t>
  </si>
  <si>
    <t>Ec. PATIO</t>
  </si>
  <si>
    <t>Ec. TAPUAMU</t>
  </si>
  <si>
    <t>Ec. TIVA</t>
  </si>
  <si>
    <t>Ec. VAITOARE</t>
  </si>
  <si>
    <t>Ec. ANAU</t>
  </si>
  <si>
    <t>BORA BORA</t>
  </si>
  <si>
    <t>Ec. FAANUI</t>
  </si>
  <si>
    <t>Ec. NAMAHA</t>
  </si>
  <si>
    <t>VAITAPE-BORA BORA</t>
  </si>
  <si>
    <t>Ec. MAUPITI</t>
  </si>
  <si>
    <t>Ec. NAMAHA 2</t>
  </si>
  <si>
    <t>Ec. MATAURA</t>
  </si>
  <si>
    <t>TUBUAI-AUSTRALES</t>
  </si>
  <si>
    <t>Ec. AVERA-RURUTU</t>
  </si>
  <si>
    <t>AUSTRALES</t>
  </si>
  <si>
    <t>Ec. MOERAI/HAUTI</t>
  </si>
  <si>
    <t>Ec. HAUTI</t>
  </si>
  <si>
    <t>Ec. MAHANATOA</t>
  </si>
  <si>
    <t>RAIVAVAE</t>
  </si>
  <si>
    <t>GS AMARU/MOTUAURA</t>
  </si>
  <si>
    <t>RIMATARA</t>
  </si>
  <si>
    <t>Ec. AHUREI</t>
  </si>
  <si>
    <t>RAPA</t>
  </si>
  <si>
    <t>Ec. AVATORU</t>
  </si>
  <si>
    <t>RANGIROA-TUAMOTU</t>
  </si>
  <si>
    <t>Ec. TIPUTA</t>
  </si>
  <si>
    <t>Ec. TAKAROA</t>
  </si>
  <si>
    <t>TUAMOTU</t>
  </si>
  <si>
    <t>Ec. TEMARAMARAMA</t>
  </si>
  <si>
    <t>Ec. TIKEHAU</t>
  </si>
  <si>
    <t>Ec. APATAKI</t>
  </si>
  <si>
    <t>CSP MAKEMO</t>
  </si>
  <si>
    <t>Ec. TUREIA</t>
  </si>
  <si>
    <t>Ec. ARUTUA</t>
  </si>
  <si>
    <t>Ec. MANIHI</t>
  </si>
  <si>
    <t>Ec. HAO</t>
  </si>
  <si>
    <t>Ec. ANAA</t>
  </si>
  <si>
    <t>Ec. RAROIA</t>
  </si>
  <si>
    <t>Ec. FAKAHINA</t>
  </si>
  <si>
    <t>Ec. TATAKOTO</t>
  </si>
  <si>
    <t>Ec. FAKARAVA</t>
  </si>
  <si>
    <t>Ec. NAPUKA</t>
  </si>
  <si>
    <t>Ec. RIKITEA</t>
  </si>
  <si>
    <t>C.S.P. ATUONA</t>
  </si>
  <si>
    <t>Ec. UA POU</t>
  </si>
  <si>
    <t>Ec. TAIOHAE</t>
  </si>
  <si>
    <t>Ec. REAO</t>
  </si>
  <si>
    <t>Ec. TAKAPOTO</t>
  </si>
  <si>
    <t>Ec. MAKEMO ARIKITAMIRO</t>
  </si>
  <si>
    <t>Ec. TAKUME</t>
  </si>
  <si>
    <t>Ec. KATIU</t>
  </si>
  <si>
    <t>Ec. VAHITAHI</t>
  </si>
  <si>
    <t>Ec. NUKUTAVAKE</t>
  </si>
  <si>
    <t>Ec. AHE</t>
  </si>
  <si>
    <t>Ec. PUKA PUKA</t>
  </si>
  <si>
    <t>Ec. RARAKA</t>
  </si>
  <si>
    <t>IIME</t>
  </si>
  <si>
    <t>USSP</t>
  </si>
  <si>
    <t>LP. FAAA</t>
  </si>
  <si>
    <t>L. HOTELIER DE TAHITI</t>
  </si>
  <si>
    <t>L. PAUL GAUGUIN</t>
  </si>
  <si>
    <t>LP. MAHINA</t>
  </si>
  <si>
    <t>LP. SAINT JOSEPH</t>
  </si>
  <si>
    <t>L. POLY. TAAONE</t>
  </si>
  <si>
    <t>L. POLY. TARAVAO</t>
  </si>
  <si>
    <t>L. SAMUEL RAAPOTO</t>
  </si>
  <si>
    <t>C. ARUE</t>
  </si>
  <si>
    <t>C. A-M JAVOUHEY PPT</t>
  </si>
  <si>
    <t>C. LA MENNAIS</t>
  </si>
  <si>
    <t>C. MAHINA</t>
  </si>
  <si>
    <t>C. TAAONE</t>
  </si>
  <si>
    <t>C. N.D.A. FAAA</t>
  </si>
  <si>
    <t>C. POMARE IV</t>
  </si>
  <si>
    <t>C. PUNAAUIA</t>
  </si>
  <si>
    <t>C. TIPAERUI</t>
  </si>
  <si>
    <t>C. TIARAMA</t>
  </si>
  <si>
    <t>C. HITIAA</t>
  </si>
  <si>
    <t>C. PAEA</t>
  </si>
  <si>
    <t>C. PAPARA</t>
  </si>
  <si>
    <t>C. SAC. CŒUR TARAVAO</t>
  </si>
  <si>
    <t>C. TARAVAO</t>
  </si>
  <si>
    <t>C. AFAREAITU</t>
  </si>
  <si>
    <t>C. PAO PAO</t>
  </si>
  <si>
    <t>LP. OPUNOHU</t>
  </si>
  <si>
    <t>C. FAAROA</t>
  </si>
  <si>
    <t>C. HUAHINE</t>
  </si>
  <si>
    <t>C. TAHAA</t>
  </si>
  <si>
    <t>C. A.M.J. UTUROA</t>
  </si>
  <si>
    <t>Ec. Tech. Prot. UTUROA</t>
  </si>
  <si>
    <t>L. UTUROA</t>
  </si>
  <si>
    <t>LP. UTUROA</t>
  </si>
  <si>
    <t>C. BORA BORA</t>
  </si>
  <si>
    <t>C. UA POU</t>
  </si>
  <si>
    <t>C. TAIOHAE</t>
  </si>
  <si>
    <t>C. STE ANNE</t>
  </si>
  <si>
    <t>C. ATUONA</t>
  </si>
  <si>
    <t>CED ST JOSEPH</t>
  </si>
  <si>
    <t>C.J.A. ATUONA</t>
  </si>
  <si>
    <t>C. RURUTU</t>
  </si>
  <si>
    <t>C. TUBUAI</t>
  </si>
  <si>
    <t>C. HAO</t>
  </si>
  <si>
    <t>C. RANGIROA</t>
  </si>
  <si>
    <t>C. MAKEMO</t>
  </si>
  <si>
    <t>UNIVERSITE</t>
  </si>
  <si>
    <t>ASCUP</t>
  </si>
  <si>
    <t>CJA PAPEETE (Fare-ute)</t>
  </si>
  <si>
    <t>UCS-CJA</t>
  </si>
  <si>
    <t>CJA PAPEETE (Tipaerui)</t>
  </si>
  <si>
    <t>CJA FAAA Oremu</t>
  </si>
  <si>
    <t>CJA PUNAAUIA</t>
  </si>
  <si>
    <t>CJA PAEA</t>
  </si>
  <si>
    <t>CJA PAPARA Taharuu</t>
  </si>
  <si>
    <t>CJA PAPARA Pte Erich</t>
  </si>
  <si>
    <t>CJA TEVA I UTA - Papeari</t>
  </si>
  <si>
    <t>CJA VAIRAO</t>
  </si>
  <si>
    <t>CJA TAUTIRA</t>
  </si>
  <si>
    <t>CJA HITIAA O TE RA</t>
  </si>
  <si>
    <t>CJA MAHINA</t>
  </si>
  <si>
    <t>CJA ARUE</t>
  </si>
  <si>
    <t>CJA PIRAE</t>
  </si>
  <si>
    <t>CJA MOOREA</t>
  </si>
  <si>
    <t>CJA HUAHINE</t>
  </si>
  <si>
    <t>CJA RAIATEA (Faaroa)</t>
  </si>
  <si>
    <t>CJA RAIATEA ( tumaraa)</t>
  </si>
  <si>
    <t>CJA TAHAA</t>
  </si>
  <si>
    <t>CJA BORABORA</t>
  </si>
  <si>
    <t>CJA RURUTU</t>
  </si>
  <si>
    <t>CJA RIMATARA</t>
  </si>
  <si>
    <t>CJA HIVA-OA</t>
  </si>
  <si>
    <t>CJA UA-HUKA</t>
  </si>
  <si>
    <t>CJA PAPENOO</t>
  </si>
  <si>
    <t>USSP *</t>
  </si>
  <si>
    <t>GOD de MANIHI</t>
  </si>
  <si>
    <t>GOD de Maupiti</t>
  </si>
  <si>
    <t>GOD de RAIVAVAE</t>
  </si>
  <si>
    <t>* ECOLES *</t>
  </si>
  <si>
    <t>* CJA *</t>
  </si>
  <si>
    <t>- oooOOooo -</t>
  </si>
  <si>
    <t>F</t>
  </si>
  <si>
    <t>G</t>
  </si>
  <si>
    <t>POUSSINES - PG1</t>
  </si>
  <si>
    <t>PF1</t>
  </si>
  <si>
    <t>PG1</t>
  </si>
  <si>
    <t>13</t>
  </si>
  <si>
    <t>14</t>
  </si>
  <si>
    <t>15</t>
  </si>
  <si>
    <t>16</t>
  </si>
  <si>
    <t>17</t>
  </si>
  <si>
    <t>18</t>
  </si>
  <si>
    <t>PF2</t>
  </si>
  <si>
    <t>PG2</t>
  </si>
  <si>
    <t>BF1</t>
  </si>
  <si>
    <t>BG1</t>
  </si>
  <si>
    <t>BF2</t>
  </si>
  <si>
    <t>BG2</t>
  </si>
  <si>
    <t>MF</t>
  </si>
  <si>
    <t>MG</t>
  </si>
  <si>
    <t>CF</t>
  </si>
  <si>
    <t>CG</t>
  </si>
  <si>
    <t>JF</t>
  </si>
  <si>
    <t>JG</t>
  </si>
  <si>
    <t>SF</t>
  </si>
  <si>
    <t>SG</t>
  </si>
  <si>
    <t>Code</t>
  </si>
  <si>
    <t>Cat</t>
  </si>
  <si>
    <t>POUSSINES - PF2</t>
  </si>
  <si>
    <t>POUSSINES - PG2</t>
  </si>
  <si>
    <t>Année</t>
  </si>
  <si>
    <t>BENJAMINES 1 - BF1</t>
  </si>
  <si>
    <t>BENJAMINS 1  - BG1</t>
  </si>
  <si>
    <t>BENJAMINES 2 - BF2</t>
  </si>
  <si>
    <t>BENJAMINS 2  - BG2</t>
  </si>
  <si>
    <t>MINIMES F - MF</t>
  </si>
  <si>
    <t>MINIMES G - MG</t>
  </si>
  <si>
    <t>a</t>
  </si>
  <si>
    <t>Cadets(tes)</t>
  </si>
  <si>
    <t>Juniors F/G</t>
  </si>
  <si>
    <t>Séniors F/G</t>
  </si>
  <si>
    <t xml:space="preserve">F:2500m/ G:3000m </t>
  </si>
  <si>
    <t xml:space="preserve">F:3200m/ G:4200m </t>
  </si>
  <si>
    <t>Ec. KAUKURA</t>
  </si>
  <si>
    <t>Ec. MATAIVA</t>
  </si>
  <si>
    <t>d</t>
  </si>
  <si>
    <t>e</t>
  </si>
  <si>
    <t>f</t>
  </si>
  <si>
    <t>g</t>
  </si>
  <si>
    <t>CADETTES - CF</t>
  </si>
  <si>
    <t>CADETS - CG</t>
  </si>
  <si>
    <t>JUNIORS F - JF</t>
  </si>
  <si>
    <t>JUNIORS G - JG</t>
  </si>
  <si>
    <t>SENIORS F -SF</t>
  </si>
  <si>
    <t>SEIORS G - SG</t>
  </si>
  <si>
    <t>IDV</t>
  </si>
  <si>
    <t>Recap ASS</t>
  </si>
  <si>
    <t>Total</t>
  </si>
  <si>
    <t>HIVA OA</t>
  </si>
  <si>
    <t>OREMU</t>
  </si>
  <si>
    <t>HITIAA O TE RA</t>
  </si>
  <si>
    <t>FARE UTE</t>
  </si>
  <si>
    <t>TIPAERUI</t>
  </si>
  <si>
    <t>PAPENOO</t>
  </si>
  <si>
    <t>OUTUMAORO</t>
  </si>
  <si>
    <t>RURUTU</t>
  </si>
  <si>
    <t>PAPEARII</t>
  </si>
  <si>
    <t>UA HUKA</t>
  </si>
  <si>
    <t>TAHITI</t>
  </si>
  <si>
    <t>TEAHUPOO</t>
  </si>
  <si>
    <t>TOAHOTU</t>
  </si>
  <si>
    <t>VAIRAO</t>
  </si>
  <si>
    <t>FAAONE</t>
  </si>
  <si>
    <t>PUEU</t>
  </si>
  <si>
    <t>TAUTIRA</t>
  </si>
  <si>
    <t>MAHAENA</t>
  </si>
  <si>
    <t>TIAREI</t>
  </si>
  <si>
    <t>HITIAA</t>
  </si>
  <si>
    <t>AFAREAITU</t>
  </si>
  <si>
    <t>MAATEA</t>
  </si>
  <si>
    <t>HAAPITI</t>
  </si>
  <si>
    <t>PAPETOAI</t>
  </si>
  <si>
    <t>PAOPAO</t>
  </si>
  <si>
    <t>MAHAREPA</t>
  </si>
  <si>
    <t>TEAVARO</t>
  </si>
  <si>
    <t>FARE</t>
  </si>
  <si>
    <t>FITII</t>
  </si>
  <si>
    <t>HAAPU</t>
  </si>
  <si>
    <t>MAEVA/FAIE</t>
  </si>
  <si>
    <t>FAIE</t>
  </si>
  <si>
    <t>PAREA</t>
  </si>
  <si>
    <t>TEFARERII</t>
  </si>
  <si>
    <t>UTUROA</t>
  </si>
  <si>
    <t>TUMARAA</t>
  </si>
  <si>
    <t>TAPUTAPUATEA</t>
  </si>
  <si>
    <t>RAIATEA</t>
  </si>
  <si>
    <t>ISLV</t>
  </si>
  <si>
    <t>MATIE ROA</t>
  </si>
  <si>
    <t>FAAAHA</t>
  </si>
  <si>
    <t>POUTORU</t>
  </si>
  <si>
    <t>HIPU</t>
  </si>
  <si>
    <t>PATIO</t>
  </si>
  <si>
    <t>TAPUAMU</t>
  </si>
  <si>
    <t>TIVA</t>
  </si>
  <si>
    <t>VAITOARE</t>
  </si>
  <si>
    <t>ANAU</t>
  </si>
  <si>
    <t>FAANUI</t>
  </si>
  <si>
    <t>VAITAPE</t>
  </si>
  <si>
    <t>MAUPITI</t>
  </si>
  <si>
    <t>AUSTRALEs</t>
  </si>
  <si>
    <t>TUBUAI</t>
  </si>
  <si>
    <t>AVERA</t>
  </si>
  <si>
    <t>MOERAI</t>
  </si>
  <si>
    <t>HAUTI</t>
  </si>
  <si>
    <t>MAHANATOA</t>
  </si>
  <si>
    <t>AMARU</t>
  </si>
  <si>
    <t>AHUREI</t>
  </si>
  <si>
    <t>RANGIROA</t>
  </si>
  <si>
    <t>TAKAROA</t>
  </si>
  <si>
    <t>TAKAPOTO</t>
  </si>
  <si>
    <t>TIKEHAU</t>
  </si>
  <si>
    <t>APATAKI</t>
  </si>
  <si>
    <t>MAKEMO</t>
  </si>
  <si>
    <t>TUREIA</t>
  </si>
  <si>
    <t>ARUTUA</t>
  </si>
  <si>
    <t>MANIHI</t>
  </si>
  <si>
    <t>HAO</t>
  </si>
  <si>
    <t>ANAA</t>
  </si>
  <si>
    <t>RAROIA</t>
  </si>
  <si>
    <t>FAKAHINA</t>
  </si>
  <si>
    <t>TATAKOTO</t>
  </si>
  <si>
    <t>FAKARAVA</t>
  </si>
  <si>
    <t>NAPUKA</t>
  </si>
  <si>
    <t>RIKITEA</t>
  </si>
  <si>
    <t>MARQUISES</t>
  </si>
  <si>
    <t>UA POU</t>
  </si>
  <si>
    <t>NUKU HIVA</t>
  </si>
  <si>
    <t>REAO</t>
  </si>
  <si>
    <t>TAKUME</t>
  </si>
  <si>
    <t>KATIU</t>
  </si>
  <si>
    <t>VAHITAHI</t>
  </si>
  <si>
    <t>NUKUTAVAKE</t>
  </si>
  <si>
    <t>AHE</t>
  </si>
  <si>
    <t>PUKA PUKA</t>
  </si>
  <si>
    <t>RARAKA</t>
  </si>
  <si>
    <t>KAUKURA</t>
  </si>
  <si>
    <t>MATAIVA</t>
  </si>
  <si>
    <t>FAAROA</t>
  </si>
  <si>
    <t>TAIOHAE</t>
  </si>
  <si>
    <t>PAO PAO</t>
  </si>
  <si>
    <t>OPUNOHU</t>
  </si>
  <si>
    <t>ATUONA</t>
  </si>
  <si>
    <t>Licence pour USSP</t>
  </si>
  <si>
    <t>C. MAHINA - Sec.Sport</t>
  </si>
  <si>
    <t>-</t>
  </si>
  <si>
    <t>Ec. VAIPAEE</t>
  </si>
  <si>
    <t>C. TEVA I UTA</t>
  </si>
  <si>
    <t>CED RIKITEA</t>
  </si>
  <si>
    <t>GAMBIER</t>
  </si>
  <si>
    <t>Ec. TONOI (AMJ RAIATEA)</t>
  </si>
  <si>
    <t>Ec. STE THERESE/ST PAUL</t>
  </si>
  <si>
    <t>Consigne 1</t>
  </si>
  <si>
    <t>Consigne 2</t>
  </si>
  <si>
    <t>A LIRE</t>
  </si>
  <si>
    <t>IMPORTANT</t>
  </si>
  <si>
    <t>C. MACO TEVANE</t>
  </si>
  <si>
    <t>* COLLEGES</t>
  </si>
  <si>
    <t>C. AFAREAITU - Sec.Sport</t>
  </si>
  <si>
    <t>C. HENRI HIRO</t>
  </si>
  <si>
    <t>C. HENRI HIRO - Sec.Sport.</t>
  </si>
  <si>
    <t>C. HAO - Sec.Sport.</t>
  </si>
  <si>
    <t>C. HUAHINE - Sec.Sport</t>
  </si>
  <si>
    <t>C. PUNAAUIA - Sec.Sport.</t>
  </si>
  <si>
    <t>C. TAAONE - Sec.Sport</t>
  </si>
  <si>
    <t>C. TAIOHAE - Sec.Sport.</t>
  </si>
  <si>
    <t>C. TARAVAO - Sec.Sport.</t>
  </si>
  <si>
    <t>* LYCEES *</t>
  </si>
  <si>
    <t>L. PAUL GAUGUIN - Sec.Sport.</t>
  </si>
  <si>
    <t>L. TUIANU LEGAYIC</t>
  </si>
  <si>
    <t>L. TUIANU LEGAYIC - Sec.Sport.</t>
  </si>
  <si>
    <t>L. POLY. TAAONE - Sec.Sport.</t>
  </si>
  <si>
    <t>L. AORAI</t>
  </si>
  <si>
    <t>L. AORAI - Sec.Sport.</t>
  </si>
  <si>
    <t>LP. FAAA - Sec.Sport.</t>
  </si>
  <si>
    <t>DATE LIMITE D'INSCRIPTION : JEUDI 22 NOVEMBRE 2018</t>
  </si>
  <si>
    <t>CSSU                 ENGAGEMENTS CROSS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</si>
</sst>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4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FF"/>
      <name val="Times New Roman"/>
      <family val="1"/>
    </font>
    <font>
      <i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3" borderId="1" xfId="0" applyFill="1" applyBorder="1"/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5" borderId="5" xfId="0" quotePrefix="1" applyFont="1" applyFill="1" applyBorder="1" applyAlignment="1">
      <alignment horizontal="center" vertical="center"/>
    </xf>
    <xf numFmtId="0" fontId="2" fillId="5" borderId="0" xfId="0" quotePrefix="1" applyFont="1" applyFill="1" applyBorder="1" applyAlignment="1">
      <alignment horizontal="center" vertical="center"/>
    </xf>
    <xf numFmtId="0" fontId="2" fillId="5" borderId="10" xfId="0" quotePrefix="1" applyFont="1" applyFill="1" applyBorder="1" applyAlignment="1">
      <alignment horizontal="center" vertical="center"/>
    </xf>
    <xf numFmtId="0" fontId="2" fillId="6" borderId="0" xfId="0" quotePrefix="1" applyFont="1" applyFill="1" applyBorder="1" applyAlignment="1">
      <alignment horizontal="center" vertical="center"/>
    </xf>
    <xf numFmtId="0" fontId="2" fillId="6" borderId="10" xfId="0" quotePrefix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1" xfId="0" applyFill="1" applyBorder="1" applyAlignment="1">
      <alignment horizontal="center"/>
    </xf>
    <xf numFmtId="14" fontId="0" fillId="3" borderId="1" xfId="0" applyNumberFormat="1" applyFill="1" applyBorder="1"/>
    <xf numFmtId="0" fontId="0" fillId="0" borderId="1" xfId="0" quotePrefix="1" applyBorder="1" applyAlignment="1">
      <alignment horizontal="center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14" fontId="2" fillId="0" borderId="13" xfId="0" applyNumberFormat="1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14" fontId="2" fillId="0" borderId="1" xfId="0" applyNumberFormat="1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14" fontId="2" fillId="0" borderId="18" xfId="0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3" fontId="12" fillId="0" borderId="27" xfId="0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14" fontId="2" fillId="0" borderId="21" xfId="0" applyNumberFormat="1" applyFont="1" applyBorder="1" applyAlignment="1" applyProtection="1">
      <alignment vertical="center" shrinkToFit="1"/>
      <protection locked="0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vertical="center"/>
    </xf>
    <xf numFmtId="164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0" borderId="46" xfId="0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/>
    </xf>
    <xf numFmtId="0" fontId="11" fillId="0" borderId="34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1" fillId="5" borderId="26" xfId="0" applyFont="1" applyFill="1" applyBorder="1" applyAlignment="1">
      <alignment horizontal="center" vertical="center" textRotation="90"/>
    </xf>
    <xf numFmtId="0" fontId="11" fillId="5" borderId="30" xfId="0" applyFont="1" applyFill="1" applyBorder="1" applyAlignment="1">
      <alignment horizontal="center" vertical="center" textRotation="90"/>
    </xf>
    <xf numFmtId="0" fontId="11" fillId="5" borderId="31" xfId="0" applyFont="1" applyFill="1" applyBorder="1" applyAlignment="1">
      <alignment horizontal="center" vertical="center" textRotation="90"/>
    </xf>
    <xf numFmtId="0" fontId="11" fillId="6" borderId="26" xfId="0" applyFont="1" applyFill="1" applyBorder="1" applyAlignment="1">
      <alignment horizontal="center" vertical="center" textRotation="90"/>
    </xf>
    <xf numFmtId="0" fontId="11" fillId="6" borderId="30" xfId="0" applyFont="1" applyFill="1" applyBorder="1" applyAlignment="1">
      <alignment horizontal="center" vertical="center" textRotation="90"/>
    </xf>
    <xf numFmtId="0" fontId="11" fillId="6" borderId="3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98">
    <dxf>
      <fill>
        <patternFill patternType="gray125">
          <fgColor auto="1"/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/>
      </fill>
    </dxf>
    <dxf>
      <fill>
        <patternFill patternType="gray125">
          <fgColor auto="1"/>
          <bgColor theme="9" tint="0.79998168889431442"/>
        </patternFill>
      </fill>
    </dxf>
    <dxf>
      <fill>
        <patternFill patternType="gray125"/>
      </fill>
    </dxf>
  </dxfs>
  <tableStyles count="0" defaultTableStyle="TableStyleMedium2" defaultPivotStyle="PivotStyleLight16"/>
  <colors>
    <mruColors>
      <color rgb="FF0000FF"/>
      <color rgb="FFFF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6"/>
  <sheetViews>
    <sheetView showGridLines="0" tabSelected="1" topLeftCell="H1" workbookViewId="0">
      <selection activeCell="L9" sqref="L9"/>
    </sheetView>
  </sheetViews>
  <sheetFormatPr baseColWidth="10" defaultColWidth="10.85546875" defaultRowHeight="15" x14ac:dyDescent="0.25"/>
  <cols>
    <col min="1" max="3" width="4.7109375" style="5" hidden="1" customWidth="1"/>
    <col min="4" max="6" width="3.140625" style="11" hidden="1" customWidth="1"/>
    <col min="7" max="7" width="5.42578125" style="5" hidden="1" customWidth="1"/>
    <col min="8" max="8" width="3.42578125" customWidth="1"/>
    <col min="9" max="9" width="2.42578125" style="5" customWidth="1"/>
    <col min="10" max="10" width="3.42578125" style="5" bestFit="1" customWidth="1"/>
    <col min="11" max="11" width="7.7109375" style="5" customWidth="1"/>
    <col min="12" max="12" width="26.7109375" style="5" customWidth="1"/>
    <col min="13" max="13" width="20.7109375" style="5" customWidth="1"/>
    <col min="14" max="14" width="9.7109375" style="5" customWidth="1"/>
    <col min="15" max="15" width="2.42578125" style="5" customWidth="1"/>
    <col min="16" max="16" width="4.42578125" style="5" customWidth="1"/>
    <col min="17" max="17" width="23.7109375" style="5" customWidth="1"/>
    <col min="18" max="18" width="5.7109375" style="5" customWidth="1"/>
    <col min="19" max="19" width="9.85546875" style="5" customWidth="1"/>
    <col min="20" max="20" width="5.7109375" style="5" customWidth="1"/>
    <col min="21" max="21" width="4.42578125" style="5" customWidth="1"/>
    <col min="22" max="22" width="18.42578125" style="5" customWidth="1"/>
    <col min="23" max="38" width="5.42578125" style="5" customWidth="1"/>
    <col min="39" max="39" width="5.85546875" style="5" customWidth="1"/>
    <col min="40" max="40" width="7.85546875" style="5" customWidth="1"/>
    <col min="41" max="41" width="8.140625" style="5" bestFit="1" customWidth="1"/>
    <col min="42" max="42" width="6.42578125" style="5" customWidth="1"/>
    <col min="43" max="16384" width="10.85546875" style="5"/>
  </cols>
  <sheetData>
    <row r="1" spans="1:42" ht="15.75" thickBot="1" x14ac:dyDescent="0.3"/>
    <row r="2" spans="1:42" ht="23.25" customHeight="1" thickBot="1" x14ac:dyDescent="0.3">
      <c r="K2" s="6" t="s">
        <v>473</v>
      </c>
      <c r="L2" s="7"/>
      <c r="M2" s="7"/>
      <c r="N2" s="7"/>
      <c r="O2" s="7"/>
      <c r="P2" s="7"/>
      <c r="Q2" s="27"/>
      <c r="R2" s="8" t="str">
        <f>VLOOKUP(M5,'Ets et CODE'!D2:H249,5,FALSE)</f>
        <v>ASS</v>
      </c>
    </row>
    <row r="3" spans="1:42" ht="18.75" customHeight="1" thickBot="1" x14ac:dyDescent="0.3">
      <c r="I3" s="114" t="s">
        <v>449</v>
      </c>
      <c r="J3" s="114"/>
      <c r="K3" s="114"/>
      <c r="L3" s="116" t="s">
        <v>472</v>
      </c>
      <c r="M3" s="116"/>
      <c r="N3" s="116"/>
      <c r="O3" s="116"/>
      <c r="P3" s="116"/>
      <c r="Q3" s="116"/>
      <c r="R3" s="116"/>
    </row>
    <row r="4" spans="1:42" ht="21" thickBot="1" x14ac:dyDescent="0.3">
      <c r="I4" s="114" t="s">
        <v>450</v>
      </c>
      <c r="J4" s="114"/>
      <c r="K4" s="114"/>
      <c r="L4" s="95" t="s">
        <v>11</v>
      </c>
      <c r="M4" s="123" t="s">
        <v>17</v>
      </c>
      <c r="N4" s="124"/>
      <c r="O4" s="124"/>
      <c r="P4" s="124"/>
      <c r="Q4" s="124"/>
      <c r="R4" s="125"/>
    </row>
    <row r="5" spans="1:42" ht="21" thickBot="1" x14ac:dyDescent="0.3">
      <c r="I5" s="115" t="s">
        <v>451</v>
      </c>
      <c r="J5" s="115"/>
      <c r="K5" s="115"/>
      <c r="L5" s="96"/>
      <c r="M5" s="120" t="str">
        <f>VLOOKUP(M4,'Ets et CODE'!C2:D249,2,FALSE)</f>
        <v xml:space="preserve"> - Merci -</v>
      </c>
      <c r="N5" s="121"/>
      <c r="O5" s="121"/>
      <c r="P5" s="121"/>
      <c r="Q5" s="121"/>
      <c r="R5" s="122"/>
    </row>
    <row r="6" spans="1:42" ht="21" thickBot="1" x14ac:dyDescent="0.3">
      <c r="I6" s="115" t="s">
        <v>452</v>
      </c>
      <c r="J6" s="115"/>
      <c r="K6" s="115"/>
      <c r="L6" s="9" t="s">
        <v>10</v>
      </c>
      <c r="M6" s="117"/>
      <c r="N6" s="118"/>
      <c r="O6" s="118"/>
      <c r="P6" s="118"/>
      <c r="Q6" s="118"/>
      <c r="R6" s="119"/>
    </row>
    <row r="7" spans="1:42" ht="15.75" thickBot="1" x14ac:dyDescent="0.3">
      <c r="L7" s="10"/>
      <c r="R7" s="49" t="str">
        <f>COUNTA(L9:L16,L25:L32,L41:L48,L57:L64,L73:L80,L89:L96,L105:L112,L121:L128)&amp;" Filles - "&amp;COUNTA(L17:L24,L33:L40,L49:L56,L65:L72,L81:L88,L97:L104,L113:L120,L129:L136)&amp;" Gars - Soit un Total de : "&amp;COUNTA(L9:L136)</f>
        <v>0 Filles - 0 Gars - Soit un Total de : 0</v>
      </c>
    </row>
    <row r="8" spans="1:42" ht="25.5" customHeight="1" thickBot="1" x14ac:dyDescent="0.3">
      <c r="A8" s="12" t="s">
        <v>0</v>
      </c>
      <c r="B8" s="13" t="s">
        <v>1</v>
      </c>
      <c r="C8" s="14" t="s">
        <v>2</v>
      </c>
      <c r="K8" s="15" t="s">
        <v>3</v>
      </c>
      <c r="L8" s="16" t="s">
        <v>9</v>
      </c>
      <c r="M8" s="17" t="s">
        <v>8</v>
      </c>
      <c r="N8" s="17" t="s">
        <v>4</v>
      </c>
      <c r="O8" s="17" t="s">
        <v>7</v>
      </c>
      <c r="P8" s="17" t="s">
        <v>0</v>
      </c>
      <c r="Q8" s="17" t="s">
        <v>5</v>
      </c>
      <c r="R8" s="85" t="s">
        <v>6</v>
      </c>
      <c r="S8" s="89" t="s">
        <v>440</v>
      </c>
      <c r="AM8" s="84" t="str">
        <f>COUNTA(L9:L16,L25:L32,L41:L48,L57:L64,L73:L80,L89:L96,L105:L112,L121:L128)&amp;" F - "&amp;COUNTA(L17:L24,L33:L40,L49:L56,L65:L72,L81:L88,L97:L104,L113:L120,L129:L136)&amp;" G"</f>
        <v>0 F - 0 G</v>
      </c>
    </row>
    <row r="9" spans="1:42" ht="16.350000000000001" customHeight="1" x14ac:dyDescent="0.25">
      <c r="A9" s="29" t="str">
        <f t="shared" ref="A9:A40" si="0">IF(N9="","",IF(G9=1,E9,"Erreur"))</f>
        <v/>
      </c>
      <c r="B9" s="30" t="str">
        <f t="shared" ref="B9:B40" si="1">IF(N9="","",IF(G9=1,$M$5,"date"))</f>
        <v/>
      </c>
      <c r="C9" s="31" t="str">
        <f t="shared" ref="C9:C40" si="2">IF(N9="","",IF(G9=1,D9,"de"))</f>
        <v/>
      </c>
      <c r="D9" s="40">
        <v>1</v>
      </c>
      <c r="E9" s="44" t="s">
        <v>30</v>
      </c>
      <c r="F9" s="44" t="s">
        <v>289</v>
      </c>
      <c r="G9" s="62">
        <f t="shared" ref="G9:G40" si="3">IF(OR(VLOOKUP(E9,cod_cat,3,FALSE)=YEAR(N9),VLOOKUP(E9,cod_cat,4,FALSE)=YEAR(N9)),1,0)</f>
        <v>0</v>
      </c>
      <c r="I9" s="104">
        <f>IFERROR(VLOOKUP(E9,cod_cat,3,FALSE),"-")</f>
        <v>2009</v>
      </c>
      <c r="J9" s="107" t="s">
        <v>12</v>
      </c>
      <c r="K9" s="67" t="str">
        <f t="shared" ref="K9:K40" si="4">IF(N9="","",IF(G9=1,A9&amp;" "&amp;B9&amp;" "&amp;C9,"Naissance"))</f>
        <v/>
      </c>
      <c r="L9" s="53"/>
      <c r="M9" s="54"/>
      <c r="N9" s="55"/>
      <c r="O9" s="71" t="str">
        <f t="shared" ref="O9:O40" si="5">IF(L9="","",F9)</f>
        <v/>
      </c>
      <c r="P9" s="71" t="str">
        <f t="shared" ref="P9:P40" si="6">IF(B9&lt;&gt;$M$5,"",VLOOKUP(A9,cod_cat,2,FALSE))</f>
        <v/>
      </c>
      <c r="Q9" s="72" t="str">
        <f t="shared" ref="Q9:Q40" si="7">IF(B9&lt;&gt;$M$5,"",$M$4)</f>
        <v/>
      </c>
      <c r="R9" s="86" t="str">
        <f t="shared" ref="R9:R40" si="8">IF(B9&lt;&gt;$M$5,"",$R$2)</f>
        <v/>
      </c>
      <c r="S9" s="90"/>
      <c r="U9" s="80" t="str">
        <f>M5</f>
        <v xml:space="preserve"> - Merci -</v>
      </c>
      <c r="V9" s="80" t="str">
        <f>M4</f>
        <v>CHOISISSEZ VOTRE ETABLISSEMENT</v>
      </c>
      <c r="W9" s="80">
        <f>COUNTA(_03pf1)</f>
        <v>0</v>
      </c>
      <c r="X9" s="80">
        <f>COUNTA(_04pg1)</f>
        <v>0</v>
      </c>
      <c r="Y9" s="80">
        <f>COUNTA(_05pf2)</f>
        <v>0</v>
      </c>
      <c r="Z9" s="80">
        <f>COUNTA(_06pg2)</f>
        <v>0</v>
      </c>
      <c r="AA9" s="80">
        <f>COUNTA(_07bf1)</f>
        <v>0</v>
      </c>
      <c r="AB9" s="80">
        <f>COUNTA(_08bg1)</f>
        <v>0</v>
      </c>
      <c r="AC9" s="80">
        <f>COUNTA(_09bf2)</f>
        <v>0</v>
      </c>
      <c r="AD9" s="80">
        <f>COUNTA(_10bg2)</f>
        <v>0</v>
      </c>
      <c r="AE9" s="80">
        <f>COUNTA(_11mf)</f>
        <v>0</v>
      </c>
      <c r="AF9" s="80">
        <f>COUNTA(_12mg)</f>
        <v>0</v>
      </c>
      <c r="AG9" s="80">
        <f>COUNTA(_13cf)</f>
        <v>0</v>
      </c>
      <c r="AH9" s="80">
        <f>COUNTA(_14cg)</f>
        <v>0</v>
      </c>
      <c r="AI9" s="80">
        <f>COUNTA(_15jf)</f>
        <v>0</v>
      </c>
      <c r="AJ9" s="80">
        <f>COUNTA(_16jg)</f>
        <v>0</v>
      </c>
      <c r="AK9" s="80">
        <f>COUNTA(_17sf)</f>
        <v>0</v>
      </c>
      <c r="AL9" s="80">
        <f>COUNTA(_18sg)</f>
        <v>0</v>
      </c>
      <c r="AM9" s="80">
        <f>SUM(W9:AL9)</f>
        <v>0</v>
      </c>
      <c r="AN9" s="80" t="e">
        <f>VLOOKUP(M4,BASE,4,FALSE)</f>
        <v>#N/A</v>
      </c>
      <c r="AO9" s="80" t="e">
        <f>VLOOKUP(M4,BASE,5,FALSE)</f>
        <v>#N/A</v>
      </c>
      <c r="AP9" s="80" t="str">
        <f>R2</f>
        <v>ASS</v>
      </c>
    </row>
    <row r="10" spans="1:42" ht="16.350000000000001" customHeight="1" x14ac:dyDescent="0.25">
      <c r="A10" s="32" t="str">
        <f t="shared" si="0"/>
        <v/>
      </c>
      <c r="B10" s="4" t="str">
        <f t="shared" si="1"/>
        <v/>
      </c>
      <c r="C10" s="33" t="str">
        <f t="shared" si="2"/>
        <v/>
      </c>
      <c r="D10" s="41">
        <v>2</v>
      </c>
      <c r="E10" s="45" t="s">
        <v>30</v>
      </c>
      <c r="F10" s="45" t="s">
        <v>289</v>
      </c>
      <c r="G10" s="63">
        <f t="shared" si="3"/>
        <v>0</v>
      </c>
      <c r="I10" s="105"/>
      <c r="J10" s="108"/>
      <c r="K10" s="68" t="str">
        <f t="shared" si="4"/>
        <v/>
      </c>
      <c r="L10" s="56"/>
      <c r="M10" s="57"/>
      <c r="N10" s="58"/>
      <c r="O10" s="73" t="str">
        <f t="shared" si="5"/>
        <v/>
      </c>
      <c r="P10" s="73" t="str">
        <f t="shared" si="6"/>
        <v/>
      </c>
      <c r="Q10" s="74" t="str">
        <f t="shared" si="7"/>
        <v/>
      </c>
      <c r="R10" s="87" t="str">
        <f t="shared" si="8"/>
        <v/>
      </c>
      <c r="S10" s="91"/>
      <c r="U10" s="77" t="s">
        <v>344</v>
      </c>
      <c r="V10" s="83"/>
      <c r="W10" s="81" t="s">
        <v>292</v>
      </c>
      <c r="X10" s="81" t="s">
        <v>293</v>
      </c>
      <c r="Y10" s="81" t="s">
        <v>300</v>
      </c>
      <c r="Z10" s="81" t="s">
        <v>301</v>
      </c>
      <c r="AA10" s="81" t="s">
        <v>302</v>
      </c>
      <c r="AB10" s="81" t="s">
        <v>303</v>
      </c>
      <c r="AC10" s="81" t="s">
        <v>304</v>
      </c>
      <c r="AD10" s="81" t="s">
        <v>305</v>
      </c>
      <c r="AE10" s="81" t="s">
        <v>306</v>
      </c>
      <c r="AF10" s="81" t="s">
        <v>307</v>
      </c>
      <c r="AG10" s="81" t="s">
        <v>308</v>
      </c>
      <c r="AH10" s="81" t="s">
        <v>309</v>
      </c>
      <c r="AI10" s="81" t="s">
        <v>310</v>
      </c>
      <c r="AJ10" s="81" t="s">
        <v>311</v>
      </c>
      <c r="AK10" s="81" t="s">
        <v>312</v>
      </c>
      <c r="AL10" s="81" t="s">
        <v>313</v>
      </c>
      <c r="AM10" s="78" t="s">
        <v>345</v>
      </c>
      <c r="AN10" s="79" t="s">
        <v>20</v>
      </c>
      <c r="AO10" s="79" t="s">
        <v>21</v>
      </c>
      <c r="AP10" s="79" t="s">
        <v>6</v>
      </c>
    </row>
    <row r="11" spans="1:42" ht="16.350000000000001" customHeight="1" x14ac:dyDescent="0.25">
      <c r="A11" s="32" t="str">
        <f t="shared" si="0"/>
        <v/>
      </c>
      <c r="B11" s="4" t="str">
        <f t="shared" si="1"/>
        <v/>
      </c>
      <c r="C11" s="33" t="str">
        <f t="shared" si="2"/>
        <v/>
      </c>
      <c r="D11" s="41">
        <v>3</v>
      </c>
      <c r="E11" s="45" t="s">
        <v>30</v>
      </c>
      <c r="F11" s="45" t="s">
        <v>289</v>
      </c>
      <c r="G11" s="63">
        <f t="shared" si="3"/>
        <v>0</v>
      </c>
      <c r="I11" s="105"/>
      <c r="J11" s="108"/>
      <c r="K11" s="68" t="str">
        <f t="shared" si="4"/>
        <v/>
      </c>
      <c r="L11" s="56"/>
      <c r="M11" s="57"/>
      <c r="N11" s="58"/>
      <c r="O11" s="73" t="str">
        <f t="shared" si="5"/>
        <v/>
      </c>
      <c r="P11" s="73" t="str">
        <f t="shared" si="6"/>
        <v/>
      </c>
      <c r="Q11" s="74" t="str">
        <f t="shared" si="7"/>
        <v/>
      </c>
      <c r="R11" s="87" t="str">
        <f t="shared" si="8"/>
        <v/>
      </c>
      <c r="S11" s="91"/>
      <c r="U11" s="77"/>
      <c r="V11" s="77"/>
      <c r="W11" s="82" t="s">
        <v>30</v>
      </c>
      <c r="X11" s="82" t="s">
        <v>31</v>
      </c>
      <c r="Y11" s="82" t="s">
        <v>34</v>
      </c>
      <c r="Z11" s="82" t="s">
        <v>35</v>
      </c>
      <c r="AA11" s="82" t="s">
        <v>38</v>
      </c>
      <c r="AB11" s="82" t="s">
        <v>39</v>
      </c>
      <c r="AC11" s="82" t="s">
        <v>41</v>
      </c>
      <c r="AD11" s="82" t="s">
        <v>42</v>
      </c>
      <c r="AE11" s="82" t="s">
        <v>45</v>
      </c>
      <c r="AF11" s="82" t="s">
        <v>46</v>
      </c>
      <c r="AG11" s="82" t="s">
        <v>294</v>
      </c>
      <c r="AH11" s="82" t="s">
        <v>295</v>
      </c>
      <c r="AI11" s="82" t="s">
        <v>296</v>
      </c>
      <c r="AJ11" s="82" t="s">
        <v>297</v>
      </c>
      <c r="AK11" s="82" t="s">
        <v>298</v>
      </c>
      <c r="AL11" s="82" t="s">
        <v>299</v>
      </c>
      <c r="AM11" s="77"/>
      <c r="AN11" s="77"/>
      <c r="AO11" s="77"/>
      <c r="AP11" s="77"/>
    </row>
    <row r="12" spans="1:42" ht="16.350000000000001" customHeight="1" x14ac:dyDescent="0.25">
      <c r="A12" s="32" t="str">
        <f t="shared" si="0"/>
        <v/>
      </c>
      <c r="B12" s="4" t="str">
        <f t="shared" si="1"/>
        <v/>
      </c>
      <c r="C12" s="33" t="str">
        <f t="shared" si="2"/>
        <v/>
      </c>
      <c r="D12" s="41">
        <v>4</v>
      </c>
      <c r="E12" s="45" t="s">
        <v>30</v>
      </c>
      <c r="F12" s="45" t="s">
        <v>289</v>
      </c>
      <c r="G12" s="63">
        <f t="shared" si="3"/>
        <v>0</v>
      </c>
      <c r="I12" s="105"/>
      <c r="J12" s="108"/>
      <c r="K12" s="68" t="str">
        <f t="shared" si="4"/>
        <v/>
      </c>
      <c r="L12" s="93"/>
      <c r="M12" s="57"/>
      <c r="N12" s="58"/>
      <c r="O12" s="73" t="str">
        <f t="shared" si="5"/>
        <v/>
      </c>
      <c r="P12" s="73" t="str">
        <f t="shared" si="6"/>
        <v/>
      </c>
      <c r="Q12" s="74" t="str">
        <f t="shared" si="7"/>
        <v/>
      </c>
      <c r="R12" s="87" t="str">
        <f t="shared" si="8"/>
        <v/>
      </c>
      <c r="S12" s="91"/>
      <c r="W12" s="113">
        <f>I9</f>
        <v>2009</v>
      </c>
      <c r="X12" s="113"/>
      <c r="Y12" s="113">
        <f>I25</f>
        <v>2008</v>
      </c>
      <c r="Z12" s="113"/>
      <c r="AA12" s="113">
        <f>I41</f>
        <v>2007</v>
      </c>
      <c r="AB12" s="113"/>
      <c r="AC12" s="113">
        <f>I57</f>
        <v>2006</v>
      </c>
      <c r="AD12" s="113"/>
      <c r="AE12" s="113" t="str">
        <f>I73</f>
        <v>2004-2005</v>
      </c>
      <c r="AF12" s="113"/>
      <c r="AG12" s="113" t="str">
        <f>I89</f>
        <v>2002-2003</v>
      </c>
      <c r="AH12" s="113"/>
      <c r="AI12" s="113" t="str">
        <f>I105</f>
        <v>2000-2001</v>
      </c>
      <c r="AJ12" s="113"/>
      <c r="AK12" s="113" t="str">
        <f>I121</f>
        <v>1991-1999</v>
      </c>
      <c r="AL12" s="113"/>
    </row>
    <row r="13" spans="1:42" ht="16.350000000000001" customHeight="1" x14ac:dyDescent="0.25">
      <c r="A13" s="32" t="str">
        <f t="shared" si="0"/>
        <v/>
      </c>
      <c r="B13" s="4" t="str">
        <f t="shared" si="1"/>
        <v/>
      </c>
      <c r="C13" s="33" t="str">
        <f t="shared" si="2"/>
        <v/>
      </c>
      <c r="D13" s="41">
        <v>5</v>
      </c>
      <c r="E13" s="45" t="s">
        <v>30</v>
      </c>
      <c r="F13" s="45" t="s">
        <v>289</v>
      </c>
      <c r="G13" s="63">
        <f t="shared" si="3"/>
        <v>0</v>
      </c>
      <c r="I13" s="105"/>
      <c r="J13" s="108"/>
      <c r="K13" s="68" t="str">
        <f t="shared" si="4"/>
        <v/>
      </c>
      <c r="L13" s="56"/>
      <c r="M13" s="57"/>
      <c r="N13" s="58"/>
      <c r="O13" s="73" t="str">
        <f t="shared" si="5"/>
        <v/>
      </c>
      <c r="P13" s="73" t="str">
        <f t="shared" si="6"/>
        <v/>
      </c>
      <c r="Q13" s="74" t="str">
        <f t="shared" si="7"/>
        <v/>
      </c>
      <c r="R13" s="87" t="str">
        <f t="shared" si="8"/>
        <v/>
      </c>
      <c r="S13" s="91"/>
    </row>
    <row r="14" spans="1:42" ht="16.350000000000001" customHeight="1" x14ac:dyDescent="0.25">
      <c r="A14" s="32" t="str">
        <f t="shared" si="0"/>
        <v/>
      </c>
      <c r="B14" s="4" t="str">
        <f t="shared" si="1"/>
        <v/>
      </c>
      <c r="C14" s="33" t="str">
        <f t="shared" si="2"/>
        <v/>
      </c>
      <c r="D14" s="41">
        <v>6</v>
      </c>
      <c r="E14" s="45" t="s">
        <v>30</v>
      </c>
      <c r="F14" s="45" t="s">
        <v>289</v>
      </c>
      <c r="G14" s="63">
        <f t="shared" si="3"/>
        <v>0</v>
      </c>
      <c r="I14" s="105"/>
      <c r="J14" s="108"/>
      <c r="K14" s="68" t="str">
        <f t="shared" si="4"/>
        <v/>
      </c>
      <c r="L14" s="56"/>
      <c r="M14" s="57"/>
      <c r="N14" s="58"/>
      <c r="O14" s="73" t="str">
        <f t="shared" si="5"/>
        <v/>
      </c>
      <c r="P14" s="73" t="str">
        <f t="shared" si="6"/>
        <v/>
      </c>
      <c r="Q14" s="74" t="str">
        <f t="shared" si="7"/>
        <v/>
      </c>
      <c r="R14" s="87" t="str">
        <f t="shared" si="8"/>
        <v/>
      </c>
      <c r="S14" s="91"/>
    </row>
    <row r="15" spans="1:42" ht="16.350000000000001" customHeight="1" x14ac:dyDescent="0.25">
      <c r="A15" s="32" t="str">
        <f t="shared" si="0"/>
        <v/>
      </c>
      <c r="B15" s="4" t="str">
        <f t="shared" si="1"/>
        <v/>
      </c>
      <c r="C15" s="33" t="str">
        <f t="shared" si="2"/>
        <v/>
      </c>
      <c r="D15" s="41">
        <v>7</v>
      </c>
      <c r="E15" s="45" t="s">
        <v>30</v>
      </c>
      <c r="F15" s="45" t="s">
        <v>289</v>
      </c>
      <c r="G15" s="63">
        <f t="shared" si="3"/>
        <v>0</v>
      </c>
      <c r="I15" s="105"/>
      <c r="J15" s="108"/>
      <c r="K15" s="68" t="str">
        <f t="shared" si="4"/>
        <v/>
      </c>
      <c r="L15" s="56"/>
      <c r="M15" s="57"/>
      <c r="N15" s="58"/>
      <c r="O15" s="73" t="str">
        <f t="shared" si="5"/>
        <v/>
      </c>
      <c r="P15" s="73" t="str">
        <f t="shared" si="6"/>
        <v/>
      </c>
      <c r="Q15" s="74" t="str">
        <f t="shared" si="7"/>
        <v/>
      </c>
      <c r="R15" s="87" t="str">
        <f t="shared" si="8"/>
        <v/>
      </c>
      <c r="S15" s="91"/>
    </row>
    <row r="16" spans="1:42" ht="16.350000000000001" customHeight="1" thickBot="1" x14ac:dyDescent="0.3">
      <c r="A16" s="34" t="str">
        <f t="shared" si="0"/>
        <v/>
      </c>
      <c r="B16" s="35" t="str">
        <f t="shared" si="1"/>
        <v/>
      </c>
      <c r="C16" s="36" t="str">
        <f t="shared" si="2"/>
        <v/>
      </c>
      <c r="D16" s="42">
        <v>8</v>
      </c>
      <c r="E16" s="46" t="s">
        <v>30</v>
      </c>
      <c r="F16" s="46" t="s">
        <v>289</v>
      </c>
      <c r="G16" s="64">
        <f t="shared" si="3"/>
        <v>0</v>
      </c>
      <c r="I16" s="105"/>
      <c r="J16" s="109"/>
      <c r="K16" s="69" t="str">
        <f t="shared" si="4"/>
        <v/>
      </c>
      <c r="L16" s="59"/>
      <c r="M16" s="60"/>
      <c r="N16" s="61"/>
      <c r="O16" s="75" t="str">
        <f t="shared" si="5"/>
        <v/>
      </c>
      <c r="P16" s="75" t="str">
        <f t="shared" si="6"/>
        <v/>
      </c>
      <c r="Q16" s="76" t="str">
        <f t="shared" si="7"/>
        <v/>
      </c>
      <c r="R16" s="88" t="str">
        <f t="shared" si="8"/>
        <v/>
      </c>
      <c r="S16" s="91"/>
    </row>
    <row r="17" spans="1:19" ht="16.350000000000001" customHeight="1" x14ac:dyDescent="0.25">
      <c r="A17" s="29" t="str">
        <f t="shared" si="0"/>
        <v/>
      </c>
      <c r="B17" s="30" t="str">
        <f t="shared" si="1"/>
        <v/>
      </c>
      <c r="C17" s="31" t="str">
        <f t="shared" si="2"/>
        <v/>
      </c>
      <c r="D17" s="41">
        <v>1</v>
      </c>
      <c r="E17" s="47" t="s">
        <v>31</v>
      </c>
      <c r="F17" s="47" t="s">
        <v>290</v>
      </c>
      <c r="G17" s="66">
        <f t="shared" si="3"/>
        <v>0</v>
      </c>
      <c r="I17" s="105"/>
      <c r="J17" s="110" t="s">
        <v>291</v>
      </c>
      <c r="K17" s="70" t="str">
        <f t="shared" si="4"/>
        <v/>
      </c>
      <c r="L17" s="53"/>
      <c r="M17" s="54"/>
      <c r="N17" s="55"/>
      <c r="O17" s="71" t="str">
        <f t="shared" si="5"/>
        <v/>
      </c>
      <c r="P17" s="71" t="str">
        <f t="shared" si="6"/>
        <v/>
      </c>
      <c r="Q17" s="72" t="str">
        <f t="shared" si="7"/>
        <v/>
      </c>
      <c r="R17" s="86" t="str">
        <f t="shared" si="8"/>
        <v/>
      </c>
      <c r="S17" s="91"/>
    </row>
    <row r="18" spans="1:19" ht="16.350000000000001" customHeight="1" x14ac:dyDescent="0.25">
      <c r="A18" s="32" t="str">
        <f t="shared" si="0"/>
        <v/>
      </c>
      <c r="B18" s="4" t="str">
        <f t="shared" si="1"/>
        <v/>
      </c>
      <c r="C18" s="33" t="str">
        <f t="shared" si="2"/>
        <v/>
      </c>
      <c r="D18" s="41">
        <v>2</v>
      </c>
      <c r="E18" s="47" t="s">
        <v>31</v>
      </c>
      <c r="F18" s="47" t="s">
        <v>290</v>
      </c>
      <c r="G18" s="63">
        <f t="shared" si="3"/>
        <v>0</v>
      </c>
      <c r="I18" s="105"/>
      <c r="J18" s="111"/>
      <c r="K18" s="68" t="str">
        <f t="shared" si="4"/>
        <v/>
      </c>
      <c r="L18" s="56"/>
      <c r="M18" s="57"/>
      <c r="N18" s="58"/>
      <c r="O18" s="73" t="str">
        <f t="shared" si="5"/>
        <v/>
      </c>
      <c r="P18" s="73" t="str">
        <f t="shared" si="6"/>
        <v/>
      </c>
      <c r="Q18" s="74" t="str">
        <f t="shared" si="7"/>
        <v/>
      </c>
      <c r="R18" s="87" t="str">
        <f t="shared" si="8"/>
        <v/>
      </c>
      <c r="S18" s="91"/>
    </row>
    <row r="19" spans="1:19" ht="16.350000000000001" customHeight="1" x14ac:dyDescent="0.25">
      <c r="A19" s="32" t="str">
        <f t="shared" si="0"/>
        <v/>
      </c>
      <c r="B19" s="4" t="str">
        <f t="shared" si="1"/>
        <v/>
      </c>
      <c r="C19" s="33" t="str">
        <f t="shared" si="2"/>
        <v/>
      </c>
      <c r="D19" s="41">
        <v>3</v>
      </c>
      <c r="E19" s="47" t="s">
        <v>31</v>
      </c>
      <c r="F19" s="47" t="s">
        <v>290</v>
      </c>
      <c r="G19" s="63">
        <f t="shared" si="3"/>
        <v>0</v>
      </c>
      <c r="I19" s="105"/>
      <c r="J19" s="111"/>
      <c r="K19" s="68" t="str">
        <f t="shared" si="4"/>
        <v/>
      </c>
      <c r="L19" s="56"/>
      <c r="M19" s="57"/>
      <c r="N19" s="58"/>
      <c r="O19" s="73" t="str">
        <f t="shared" si="5"/>
        <v/>
      </c>
      <c r="P19" s="73" t="str">
        <f t="shared" si="6"/>
        <v/>
      </c>
      <c r="Q19" s="74" t="str">
        <f t="shared" si="7"/>
        <v/>
      </c>
      <c r="R19" s="87" t="str">
        <f t="shared" si="8"/>
        <v/>
      </c>
      <c r="S19" s="91"/>
    </row>
    <row r="20" spans="1:19" ht="16.350000000000001" customHeight="1" x14ac:dyDescent="0.25">
      <c r="A20" s="32" t="str">
        <f t="shared" si="0"/>
        <v/>
      </c>
      <c r="B20" s="4" t="str">
        <f t="shared" si="1"/>
        <v/>
      </c>
      <c r="C20" s="33" t="str">
        <f t="shared" si="2"/>
        <v/>
      </c>
      <c r="D20" s="41">
        <v>4</v>
      </c>
      <c r="E20" s="47" t="s">
        <v>31</v>
      </c>
      <c r="F20" s="47" t="s">
        <v>290</v>
      </c>
      <c r="G20" s="63">
        <f t="shared" si="3"/>
        <v>0</v>
      </c>
      <c r="I20" s="105"/>
      <c r="J20" s="111"/>
      <c r="K20" s="68" t="str">
        <f t="shared" si="4"/>
        <v/>
      </c>
      <c r="L20" s="56"/>
      <c r="M20" s="57"/>
      <c r="N20" s="58"/>
      <c r="O20" s="73" t="str">
        <f t="shared" si="5"/>
        <v/>
      </c>
      <c r="P20" s="73" t="str">
        <f t="shared" si="6"/>
        <v/>
      </c>
      <c r="Q20" s="74" t="str">
        <f t="shared" si="7"/>
        <v/>
      </c>
      <c r="R20" s="87" t="str">
        <f t="shared" si="8"/>
        <v/>
      </c>
      <c r="S20" s="91"/>
    </row>
    <row r="21" spans="1:19" ht="16.350000000000001" customHeight="1" x14ac:dyDescent="0.25">
      <c r="A21" s="32" t="str">
        <f t="shared" si="0"/>
        <v/>
      </c>
      <c r="B21" s="4" t="str">
        <f t="shared" si="1"/>
        <v/>
      </c>
      <c r="C21" s="33" t="str">
        <f t="shared" si="2"/>
        <v/>
      </c>
      <c r="D21" s="41">
        <v>5</v>
      </c>
      <c r="E21" s="47" t="s">
        <v>31</v>
      </c>
      <c r="F21" s="47" t="s">
        <v>290</v>
      </c>
      <c r="G21" s="63">
        <f t="shared" si="3"/>
        <v>0</v>
      </c>
      <c r="I21" s="105"/>
      <c r="J21" s="111"/>
      <c r="K21" s="68" t="str">
        <f t="shared" si="4"/>
        <v/>
      </c>
      <c r="L21" s="56"/>
      <c r="M21" s="57"/>
      <c r="N21" s="58"/>
      <c r="O21" s="73" t="str">
        <f t="shared" si="5"/>
        <v/>
      </c>
      <c r="P21" s="73" t="str">
        <f t="shared" si="6"/>
        <v/>
      </c>
      <c r="Q21" s="74" t="str">
        <f t="shared" si="7"/>
        <v/>
      </c>
      <c r="R21" s="87" t="str">
        <f t="shared" si="8"/>
        <v/>
      </c>
      <c r="S21" s="91"/>
    </row>
    <row r="22" spans="1:19" ht="16.350000000000001" customHeight="1" x14ac:dyDescent="0.25">
      <c r="A22" s="32" t="str">
        <f t="shared" si="0"/>
        <v/>
      </c>
      <c r="B22" s="4" t="str">
        <f t="shared" si="1"/>
        <v/>
      </c>
      <c r="C22" s="33" t="str">
        <f t="shared" si="2"/>
        <v/>
      </c>
      <c r="D22" s="41">
        <v>6</v>
      </c>
      <c r="E22" s="47" t="s">
        <v>31</v>
      </c>
      <c r="F22" s="47" t="s">
        <v>290</v>
      </c>
      <c r="G22" s="63">
        <f t="shared" si="3"/>
        <v>0</v>
      </c>
      <c r="I22" s="105"/>
      <c r="J22" s="111"/>
      <c r="K22" s="68" t="str">
        <f t="shared" si="4"/>
        <v/>
      </c>
      <c r="L22" s="56"/>
      <c r="M22" s="57"/>
      <c r="N22" s="58"/>
      <c r="O22" s="73" t="str">
        <f t="shared" si="5"/>
        <v/>
      </c>
      <c r="P22" s="73" t="str">
        <f t="shared" si="6"/>
        <v/>
      </c>
      <c r="Q22" s="74" t="str">
        <f t="shared" si="7"/>
        <v/>
      </c>
      <c r="R22" s="87" t="str">
        <f t="shared" si="8"/>
        <v/>
      </c>
      <c r="S22" s="91"/>
    </row>
    <row r="23" spans="1:19" ht="16.350000000000001" customHeight="1" x14ac:dyDescent="0.25">
      <c r="A23" s="32" t="str">
        <f t="shared" si="0"/>
        <v/>
      </c>
      <c r="B23" s="4" t="str">
        <f t="shared" si="1"/>
        <v/>
      </c>
      <c r="C23" s="33" t="str">
        <f t="shared" si="2"/>
        <v/>
      </c>
      <c r="D23" s="41">
        <v>7</v>
      </c>
      <c r="E23" s="47" t="s">
        <v>31</v>
      </c>
      <c r="F23" s="47" t="s">
        <v>290</v>
      </c>
      <c r="G23" s="63">
        <f t="shared" si="3"/>
        <v>0</v>
      </c>
      <c r="I23" s="105"/>
      <c r="J23" s="111"/>
      <c r="K23" s="68" t="str">
        <f t="shared" si="4"/>
        <v/>
      </c>
      <c r="L23" s="56"/>
      <c r="M23" s="57"/>
      <c r="N23" s="58"/>
      <c r="O23" s="73" t="str">
        <f t="shared" si="5"/>
        <v/>
      </c>
      <c r="P23" s="73" t="str">
        <f t="shared" si="6"/>
        <v/>
      </c>
      <c r="Q23" s="74" t="str">
        <f t="shared" si="7"/>
        <v/>
      </c>
      <c r="R23" s="87" t="str">
        <f t="shared" si="8"/>
        <v/>
      </c>
      <c r="S23" s="91"/>
    </row>
    <row r="24" spans="1:19" ht="16.350000000000001" customHeight="1" thickBot="1" x14ac:dyDescent="0.3">
      <c r="A24" s="34" t="str">
        <f t="shared" si="0"/>
        <v/>
      </c>
      <c r="B24" s="35" t="str">
        <f t="shared" si="1"/>
        <v/>
      </c>
      <c r="C24" s="36" t="str">
        <f t="shared" si="2"/>
        <v/>
      </c>
      <c r="D24" s="41">
        <v>8</v>
      </c>
      <c r="E24" s="47" t="s">
        <v>31</v>
      </c>
      <c r="F24" s="47" t="s">
        <v>290</v>
      </c>
      <c r="G24" s="65">
        <f t="shared" si="3"/>
        <v>0</v>
      </c>
      <c r="I24" s="106"/>
      <c r="J24" s="112"/>
      <c r="K24" s="69" t="str">
        <f t="shared" si="4"/>
        <v/>
      </c>
      <c r="L24" s="59"/>
      <c r="M24" s="60"/>
      <c r="N24" s="61"/>
      <c r="O24" s="75" t="str">
        <f t="shared" si="5"/>
        <v/>
      </c>
      <c r="P24" s="75" t="str">
        <f t="shared" si="6"/>
        <v/>
      </c>
      <c r="Q24" s="76" t="str">
        <f t="shared" si="7"/>
        <v/>
      </c>
      <c r="R24" s="88" t="str">
        <f t="shared" si="8"/>
        <v/>
      </c>
      <c r="S24" s="91"/>
    </row>
    <row r="25" spans="1:19" ht="16.350000000000001" customHeight="1" x14ac:dyDescent="0.25">
      <c r="A25" s="29" t="str">
        <f t="shared" si="0"/>
        <v/>
      </c>
      <c r="B25" s="30" t="str">
        <f t="shared" si="1"/>
        <v/>
      </c>
      <c r="C25" s="31" t="str">
        <f t="shared" si="2"/>
        <v/>
      </c>
      <c r="D25" s="40">
        <v>1</v>
      </c>
      <c r="E25" s="44" t="s">
        <v>34</v>
      </c>
      <c r="F25" s="44" t="s">
        <v>289</v>
      </c>
      <c r="G25" s="62">
        <f t="shared" si="3"/>
        <v>0</v>
      </c>
      <c r="I25" s="104">
        <f>IFERROR(VLOOKUP(E25,cod_cat,3,FALSE),"-")</f>
        <v>2008</v>
      </c>
      <c r="J25" s="107" t="s">
        <v>316</v>
      </c>
      <c r="K25" s="70" t="str">
        <f t="shared" si="4"/>
        <v/>
      </c>
      <c r="L25" s="53"/>
      <c r="M25" s="54"/>
      <c r="N25" s="55"/>
      <c r="O25" s="71" t="str">
        <f t="shared" si="5"/>
        <v/>
      </c>
      <c r="P25" s="71" t="str">
        <f t="shared" si="6"/>
        <v/>
      </c>
      <c r="Q25" s="72" t="str">
        <f t="shared" si="7"/>
        <v/>
      </c>
      <c r="R25" s="86" t="str">
        <f t="shared" si="8"/>
        <v/>
      </c>
      <c r="S25" s="91"/>
    </row>
    <row r="26" spans="1:19" ht="16.350000000000001" customHeight="1" x14ac:dyDescent="0.25">
      <c r="A26" s="32" t="str">
        <f t="shared" si="0"/>
        <v/>
      </c>
      <c r="B26" s="4" t="str">
        <f t="shared" si="1"/>
        <v/>
      </c>
      <c r="C26" s="33" t="str">
        <f t="shared" si="2"/>
        <v/>
      </c>
      <c r="D26" s="41">
        <v>2</v>
      </c>
      <c r="E26" s="45" t="s">
        <v>34</v>
      </c>
      <c r="F26" s="45" t="s">
        <v>289</v>
      </c>
      <c r="G26" s="63">
        <f t="shared" si="3"/>
        <v>0</v>
      </c>
      <c r="I26" s="105"/>
      <c r="J26" s="108"/>
      <c r="K26" s="68" t="str">
        <f t="shared" si="4"/>
        <v/>
      </c>
      <c r="L26" s="56"/>
      <c r="M26" s="57"/>
      <c r="N26" s="58"/>
      <c r="O26" s="73" t="str">
        <f t="shared" si="5"/>
        <v/>
      </c>
      <c r="P26" s="73" t="str">
        <f t="shared" si="6"/>
        <v/>
      </c>
      <c r="Q26" s="74" t="str">
        <f t="shared" si="7"/>
        <v/>
      </c>
      <c r="R26" s="87" t="str">
        <f t="shared" si="8"/>
        <v/>
      </c>
      <c r="S26" s="91"/>
    </row>
    <row r="27" spans="1:19" ht="16.350000000000001" customHeight="1" x14ac:dyDescent="0.25">
      <c r="A27" s="32" t="str">
        <f t="shared" si="0"/>
        <v/>
      </c>
      <c r="B27" s="4" t="str">
        <f t="shared" si="1"/>
        <v/>
      </c>
      <c r="C27" s="33" t="str">
        <f t="shared" si="2"/>
        <v/>
      </c>
      <c r="D27" s="41">
        <v>3</v>
      </c>
      <c r="E27" s="45" t="s">
        <v>34</v>
      </c>
      <c r="F27" s="45" t="s">
        <v>289</v>
      </c>
      <c r="G27" s="63">
        <f t="shared" si="3"/>
        <v>0</v>
      </c>
      <c r="I27" s="105"/>
      <c r="J27" s="108"/>
      <c r="K27" s="68" t="str">
        <f t="shared" si="4"/>
        <v/>
      </c>
      <c r="L27" s="56"/>
      <c r="M27" s="57"/>
      <c r="N27" s="58"/>
      <c r="O27" s="73" t="str">
        <f t="shared" si="5"/>
        <v/>
      </c>
      <c r="P27" s="73" t="str">
        <f t="shared" si="6"/>
        <v/>
      </c>
      <c r="Q27" s="74" t="str">
        <f t="shared" si="7"/>
        <v/>
      </c>
      <c r="R27" s="87" t="str">
        <f t="shared" si="8"/>
        <v/>
      </c>
      <c r="S27" s="91"/>
    </row>
    <row r="28" spans="1:19" ht="16.350000000000001" customHeight="1" x14ac:dyDescent="0.25">
      <c r="A28" s="32" t="str">
        <f t="shared" si="0"/>
        <v/>
      </c>
      <c r="B28" s="4" t="str">
        <f t="shared" si="1"/>
        <v/>
      </c>
      <c r="C28" s="33" t="str">
        <f t="shared" si="2"/>
        <v/>
      </c>
      <c r="D28" s="41">
        <v>4</v>
      </c>
      <c r="E28" s="45" t="s">
        <v>34</v>
      </c>
      <c r="F28" s="45" t="s">
        <v>289</v>
      </c>
      <c r="G28" s="63">
        <f t="shared" si="3"/>
        <v>0</v>
      </c>
      <c r="I28" s="105"/>
      <c r="J28" s="108"/>
      <c r="K28" s="68" t="str">
        <f t="shared" si="4"/>
        <v/>
      </c>
      <c r="L28" s="56"/>
      <c r="M28" s="57"/>
      <c r="N28" s="58"/>
      <c r="O28" s="73" t="str">
        <f t="shared" si="5"/>
        <v/>
      </c>
      <c r="P28" s="73" t="str">
        <f t="shared" si="6"/>
        <v/>
      </c>
      <c r="Q28" s="74" t="str">
        <f t="shared" si="7"/>
        <v/>
      </c>
      <c r="R28" s="87" t="str">
        <f t="shared" si="8"/>
        <v/>
      </c>
      <c r="S28" s="91"/>
    </row>
    <row r="29" spans="1:19" ht="16.350000000000001" customHeight="1" x14ac:dyDescent="0.25">
      <c r="A29" s="32" t="str">
        <f t="shared" si="0"/>
        <v/>
      </c>
      <c r="B29" s="4" t="str">
        <f t="shared" si="1"/>
        <v/>
      </c>
      <c r="C29" s="33" t="str">
        <f t="shared" si="2"/>
        <v/>
      </c>
      <c r="D29" s="41">
        <v>5</v>
      </c>
      <c r="E29" s="45" t="s">
        <v>34</v>
      </c>
      <c r="F29" s="45" t="s">
        <v>289</v>
      </c>
      <c r="G29" s="63">
        <f t="shared" si="3"/>
        <v>0</v>
      </c>
      <c r="I29" s="105"/>
      <c r="J29" s="108"/>
      <c r="K29" s="68" t="str">
        <f t="shared" si="4"/>
        <v/>
      </c>
      <c r="L29" s="56"/>
      <c r="M29" s="57"/>
      <c r="N29" s="58"/>
      <c r="O29" s="73" t="str">
        <f t="shared" si="5"/>
        <v/>
      </c>
      <c r="P29" s="73" t="str">
        <f t="shared" si="6"/>
        <v/>
      </c>
      <c r="Q29" s="74" t="str">
        <f t="shared" si="7"/>
        <v/>
      </c>
      <c r="R29" s="87" t="str">
        <f t="shared" si="8"/>
        <v/>
      </c>
      <c r="S29" s="91"/>
    </row>
    <row r="30" spans="1:19" ht="16.350000000000001" customHeight="1" x14ac:dyDescent="0.25">
      <c r="A30" s="32" t="str">
        <f t="shared" si="0"/>
        <v/>
      </c>
      <c r="B30" s="4" t="str">
        <f t="shared" si="1"/>
        <v/>
      </c>
      <c r="C30" s="33" t="str">
        <f t="shared" si="2"/>
        <v/>
      </c>
      <c r="D30" s="41">
        <v>6</v>
      </c>
      <c r="E30" s="45" t="s">
        <v>34</v>
      </c>
      <c r="F30" s="45" t="s">
        <v>289</v>
      </c>
      <c r="G30" s="63">
        <f t="shared" si="3"/>
        <v>0</v>
      </c>
      <c r="I30" s="105"/>
      <c r="J30" s="108"/>
      <c r="K30" s="68" t="str">
        <f t="shared" si="4"/>
        <v/>
      </c>
      <c r="L30" s="56"/>
      <c r="M30" s="57"/>
      <c r="N30" s="58"/>
      <c r="O30" s="73" t="str">
        <f t="shared" si="5"/>
        <v/>
      </c>
      <c r="P30" s="73" t="str">
        <f t="shared" si="6"/>
        <v/>
      </c>
      <c r="Q30" s="74" t="str">
        <f t="shared" si="7"/>
        <v/>
      </c>
      <c r="R30" s="87" t="str">
        <f t="shared" si="8"/>
        <v/>
      </c>
      <c r="S30" s="91"/>
    </row>
    <row r="31" spans="1:19" ht="16.350000000000001" customHeight="1" x14ac:dyDescent="0.25">
      <c r="A31" s="32" t="str">
        <f t="shared" si="0"/>
        <v/>
      </c>
      <c r="B31" s="4" t="str">
        <f t="shared" si="1"/>
        <v/>
      </c>
      <c r="C31" s="33" t="str">
        <f t="shared" si="2"/>
        <v/>
      </c>
      <c r="D31" s="41">
        <v>7</v>
      </c>
      <c r="E31" s="45" t="s">
        <v>34</v>
      </c>
      <c r="F31" s="45" t="s">
        <v>289</v>
      </c>
      <c r="G31" s="63">
        <f t="shared" si="3"/>
        <v>0</v>
      </c>
      <c r="I31" s="105"/>
      <c r="J31" s="108"/>
      <c r="K31" s="68" t="str">
        <f t="shared" si="4"/>
        <v/>
      </c>
      <c r="L31" s="56"/>
      <c r="M31" s="57"/>
      <c r="N31" s="58"/>
      <c r="O31" s="73" t="str">
        <f t="shared" si="5"/>
        <v/>
      </c>
      <c r="P31" s="73" t="str">
        <f t="shared" si="6"/>
        <v/>
      </c>
      <c r="Q31" s="74" t="str">
        <f t="shared" si="7"/>
        <v/>
      </c>
      <c r="R31" s="87" t="str">
        <f t="shared" si="8"/>
        <v/>
      </c>
      <c r="S31" s="91"/>
    </row>
    <row r="32" spans="1:19" ht="16.350000000000001" customHeight="1" thickBot="1" x14ac:dyDescent="0.3">
      <c r="A32" s="34" t="str">
        <f t="shared" si="0"/>
        <v/>
      </c>
      <c r="B32" s="35" t="str">
        <f t="shared" si="1"/>
        <v/>
      </c>
      <c r="C32" s="36" t="str">
        <f t="shared" si="2"/>
        <v/>
      </c>
      <c r="D32" s="42">
        <v>8</v>
      </c>
      <c r="E32" s="46" t="s">
        <v>34</v>
      </c>
      <c r="F32" s="46" t="s">
        <v>289</v>
      </c>
      <c r="G32" s="64">
        <f t="shared" si="3"/>
        <v>0</v>
      </c>
      <c r="I32" s="105"/>
      <c r="J32" s="109"/>
      <c r="K32" s="69" t="str">
        <f t="shared" si="4"/>
        <v/>
      </c>
      <c r="L32" s="59"/>
      <c r="M32" s="60"/>
      <c r="N32" s="61"/>
      <c r="O32" s="75" t="str">
        <f t="shared" si="5"/>
        <v/>
      </c>
      <c r="P32" s="75" t="str">
        <f t="shared" si="6"/>
        <v/>
      </c>
      <c r="Q32" s="76" t="str">
        <f t="shared" si="7"/>
        <v/>
      </c>
      <c r="R32" s="88" t="str">
        <f t="shared" si="8"/>
        <v/>
      </c>
      <c r="S32" s="91"/>
    </row>
    <row r="33" spans="1:19" ht="16.350000000000001" customHeight="1" x14ac:dyDescent="0.25">
      <c r="A33" s="29" t="str">
        <f t="shared" si="0"/>
        <v/>
      </c>
      <c r="B33" s="30" t="str">
        <f t="shared" si="1"/>
        <v/>
      </c>
      <c r="C33" s="31" t="str">
        <f t="shared" si="2"/>
        <v/>
      </c>
      <c r="D33" s="41">
        <v>1</v>
      </c>
      <c r="E33" s="47" t="s">
        <v>35</v>
      </c>
      <c r="F33" s="47" t="s">
        <v>290</v>
      </c>
      <c r="G33" s="66">
        <f t="shared" si="3"/>
        <v>0</v>
      </c>
      <c r="I33" s="105"/>
      <c r="J33" s="110" t="s">
        <v>317</v>
      </c>
      <c r="K33" s="70" t="str">
        <f t="shared" si="4"/>
        <v/>
      </c>
      <c r="L33" s="53"/>
      <c r="M33" s="54"/>
      <c r="N33" s="55"/>
      <c r="O33" s="71" t="str">
        <f t="shared" si="5"/>
        <v/>
      </c>
      <c r="P33" s="71" t="str">
        <f t="shared" si="6"/>
        <v/>
      </c>
      <c r="Q33" s="72" t="str">
        <f t="shared" si="7"/>
        <v/>
      </c>
      <c r="R33" s="86" t="str">
        <f t="shared" si="8"/>
        <v/>
      </c>
      <c r="S33" s="91"/>
    </row>
    <row r="34" spans="1:19" ht="16.350000000000001" customHeight="1" x14ac:dyDescent="0.25">
      <c r="A34" s="32" t="str">
        <f t="shared" si="0"/>
        <v/>
      </c>
      <c r="B34" s="4" t="str">
        <f t="shared" si="1"/>
        <v/>
      </c>
      <c r="C34" s="33" t="str">
        <f t="shared" si="2"/>
        <v/>
      </c>
      <c r="D34" s="41">
        <v>2</v>
      </c>
      <c r="E34" s="47" t="s">
        <v>35</v>
      </c>
      <c r="F34" s="47" t="s">
        <v>290</v>
      </c>
      <c r="G34" s="63">
        <f t="shared" si="3"/>
        <v>0</v>
      </c>
      <c r="I34" s="105"/>
      <c r="J34" s="111"/>
      <c r="K34" s="68" t="str">
        <f t="shared" si="4"/>
        <v/>
      </c>
      <c r="L34" s="56"/>
      <c r="M34" s="57"/>
      <c r="N34" s="58"/>
      <c r="O34" s="73" t="str">
        <f t="shared" si="5"/>
        <v/>
      </c>
      <c r="P34" s="73" t="str">
        <f t="shared" si="6"/>
        <v/>
      </c>
      <c r="Q34" s="74" t="str">
        <f t="shared" si="7"/>
        <v/>
      </c>
      <c r="R34" s="87" t="str">
        <f t="shared" si="8"/>
        <v/>
      </c>
      <c r="S34" s="91"/>
    </row>
    <row r="35" spans="1:19" ht="16.350000000000001" customHeight="1" x14ac:dyDescent="0.25">
      <c r="A35" s="32" t="str">
        <f t="shared" si="0"/>
        <v/>
      </c>
      <c r="B35" s="4" t="str">
        <f t="shared" si="1"/>
        <v/>
      </c>
      <c r="C35" s="33" t="str">
        <f t="shared" si="2"/>
        <v/>
      </c>
      <c r="D35" s="41">
        <v>3</v>
      </c>
      <c r="E35" s="47" t="s">
        <v>35</v>
      </c>
      <c r="F35" s="47" t="s">
        <v>290</v>
      </c>
      <c r="G35" s="63">
        <f t="shared" si="3"/>
        <v>0</v>
      </c>
      <c r="I35" s="105"/>
      <c r="J35" s="111"/>
      <c r="K35" s="68" t="str">
        <f t="shared" si="4"/>
        <v/>
      </c>
      <c r="L35" s="56"/>
      <c r="M35" s="57"/>
      <c r="N35" s="58"/>
      <c r="O35" s="73" t="str">
        <f t="shared" si="5"/>
        <v/>
      </c>
      <c r="P35" s="73" t="str">
        <f t="shared" si="6"/>
        <v/>
      </c>
      <c r="Q35" s="74" t="str">
        <f t="shared" si="7"/>
        <v/>
      </c>
      <c r="R35" s="87" t="str">
        <f t="shared" si="8"/>
        <v/>
      </c>
      <c r="S35" s="91"/>
    </row>
    <row r="36" spans="1:19" ht="16.350000000000001" customHeight="1" x14ac:dyDescent="0.25">
      <c r="A36" s="32" t="str">
        <f t="shared" si="0"/>
        <v/>
      </c>
      <c r="B36" s="4" t="str">
        <f t="shared" si="1"/>
        <v/>
      </c>
      <c r="C36" s="33" t="str">
        <f t="shared" si="2"/>
        <v/>
      </c>
      <c r="D36" s="41">
        <v>4</v>
      </c>
      <c r="E36" s="47" t="s">
        <v>35</v>
      </c>
      <c r="F36" s="47" t="s">
        <v>290</v>
      </c>
      <c r="G36" s="63">
        <f t="shared" si="3"/>
        <v>0</v>
      </c>
      <c r="I36" s="105"/>
      <c r="J36" s="111"/>
      <c r="K36" s="68" t="str">
        <f t="shared" si="4"/>
        <v/>
      </c>
      <c r="L36" s="56"/>
      <c r="M36" s="57"/>
      <c r="N36" s="58"/>
      <c r="O36" s="73" t="str">
        <f t="shared" si="5"/>
        <v/>
      </c>
      <c r="P36" s="73" t="str">
        <f t="shared" si="6"/>
        <v/>
      </c>
      <c r="Q36" s="74" t="str">
        <f t="shared" si="7"/>
        <v/>
      </c>
      <c r="R36" s="87" t="str">
        <f t="shared" si="8"/>
        <v/>
      </c>
      <c r="S36" s="91"/>
    </row>
    <row r="37" spans="1:19" ht="16.350000000000001" customHeight="1" x14ac:dyDescent="0.25">
      <c r="A37" s="32" t="str">
        <f t="shared" si="0"/>
        <v/>
      </c>
      <c r="B37" s="4" t="str">
        <f t="shared" si="1"/>
        <v/>
      </c>
      <c r="C37" s="33" t="str">
        <f t="shared" si="2"/>
        <v/>
      </c>
      <c r="D37" s="41">
        <v>5</v>
      </c>
      <c r="E37" s="47" t="s">
        <v>35</v>
      </c>
      <c r="F37" s="47" t="s">
        <v>290</v>
      </c>
      <c r="G37" s="63">
        <f t="shared" si="3"/>
        <v>0</v>
      </c>
      <c r="I37" s="105"/>
      <c r="J37" s="111"/>
      <c r="K37" s="68" t="str">
        <f t="shared" si="4"/>
        <v/>
      </c>
      <c r="L37" s="56"/>
      <c r="M37" s="57"/>
      <c r="N37" s="58"/>
      <c r="O37" s="73" t="str">
        <f t="shared" si="5"/>
        <v/>
      </c>
      <c r="P37" s="73" t="str">
        <f t="shared" si="6"/>
        <v/>
      </c>
      <c r="Q37" s="74" t="str">
        <f t="shared" si="7"/>
        <v/>
      </c>
      <c r="R37" s="87" t="str">
        <f t="shared" si="8"/>
        <v/>
      </c>
      <c r="S37" s="91"/>
    </row>
    <row r="38" spans="1:19" ht="16.350000000000001" customHeight="1" x14ac:dyDescent="0.25">
      <c r="A38" s="32" t="str">
        <f t="shared" si="0"/>
        <v/>
      </c>
      <c r="B38" s="4" t="str">
        <f t="shared" si="1"/>
        <v/>
      </c>
      <c r="C38" s="33" t="str">
        <f t="shared" si="2"/>
        <v/>
      </c>
      <c r="D38" s="41">
        <v>6</v>
      </c>
      <c r="E38" s="47" t="s">
        <v>35</v>
      </c>
      <c r="F38" s="47" t="s">
        <v>290</v>
      </c>
      <c r="G38" s="63">
        <f t="shared" si="3"/>
        <v>0</v>
      </c>
      <c r="I38" s="105"/>
      <c r="J38" s="111"/>
      <c r="K38" s="68" t="str">
        <f t="shared" si="4"/>
        <v/>
      </c>
      <c r="L38" s="56"/>
      <c r="M38" s="57"/>
      <c r="N38" s="58"/>
      <c r="O38" s="73" t="str">
        <f t="shared" si="5"/>
        <v/>
      </c>
      <c r="P38" s="73" t="str">
        <f t="shared" si="6"/>
        <v/>
      </c>
      <c r="Q38" s="74" t="str">
        <f t="shared" si="7"/>
        <v/>
      </c>
      <c r="R38" s="87" t="str">
        <f t="shared" si="8"/>
        <v/>
      </c>
      <c r="S38" s="91"/>
    </row>
    <row r="39" spans="1:19" ht="16.350000000000001" customHeight="1" x14ac:dyDescent="0.25">
      <c r="A39" s="32" t="str">
        <f t="shared" si="0"/>
        <v/>
      </c>
      <c r="B39" s="4" t="str">
        <f t="shared" si="1"/>
        <v/>
      </c>
      <c r="C39" s="33" t="str">
        <f t="shared" si="2"/>
        <v/>
      </c>
      <c r="D39" s="41">
        <v>7</v>
      </c>
      <c r="E39" s="47" t="s">
        <v>35</v>
      </c>
      <c r="F39" s="47" t="s">
        <v>290</v>
      </c>
      <c r="G39" s="63">
        <f t="shared" si="3"/>
        <v>0</v>
      </c>
      <c r="I39" s="105"/>
      <c r="J39" s="111"/>
      <c r="K39" s="68" t="str">
        <f t="shared" si="4"/>
        <v/>
      </c>
      <c r="L39" s="56"/>
      <c r="M39" s="57"/>
      <c r="N39" s="58"/>
      <c r="O39" s="73" t="str">
        <f t="shared" si="5"/>
        <v/>
      </c>
      <c r="P39" s="73" t="str">
        <f t="shared" si="6"/>
        <v/>
      </c>
      <c r="Q39" s="74" t="str">
        <f t="shared" si="7"/>
        <v/>
      </c>
      <c r="R39" s="87" t="str">
        <f t="shared" si="8"/>
        <v/>
      </c>
      <c r="S39" s="91"/>
    </row>
    <row r="40" spans="1:19" ht="16.350000000000001" customHeight="1" thickBot="1" x14ac:dyDescent="0.3">
      <c r="A40" s="34" t="str">
        <f t="shared" si="0"/>
        <v/>
      </c>
      <c r="B40" s="35" t="str">
        <f t="shared" si="1"/>
        <v/>
      </c>
      <c r="C40" s="36" t="str">
        <f t="shared" si="2"/>
        <v/>
      </c>
      <c r="D40" s="41">
        <v>8</v>
      </c>
      <c r="E40" s="47" t="s">
        <v>35</v>
      </c>
      <c r="F40" s="47" t="s">
        <v>290</v>
      </c>
      <c r="G40" s="65">
        <f t="shared" si="3"/>
        <v>0</v>
      </c>
      <c r="I40" s="106"/>
      <c r="J40" s="112"/>
      <c r="K40" s="69" t="str">
        <f t="shared" si="4"/>
        <v/>
      </c>
      <c r="L40" s="59"/>
      <c r="M40" s="60"/>
      <c r="N40" s="61"/>
      <c r="O40" s="75" t="str">
        <f t="shared" si="5"/>
        <v/>
      </c>
      <c r="P40" s="75" t="str">
        <f t="shared" si="6"/>
        <v/>
      </c>
      <c r="Q40" s="76" t="str">
        <f t="shared" si="7"/>
        <v/>
      </c>
      <c r="R40" s="88" t="str">
        <f t="shared" si="8"/>
        <v/>
      </c>
      <c r="S40" s="91"/>
    </row>
    <row r="41" spans="1:19" ht="16.350000000000001" customHeight="1" x14ac:dyDescent="0.25">
      <c r="A41" s="29" t="str">
        <f t="shared" ref="A41:A72" si="9">IF(N41="","",IF(G41=1,E41,"Erreur"))</f>
        <v/>
      </c>
      <c r="B41" s="30" t="str">
        <f t="shared" ref="B41:B72" si="10">IF(N41="","",IF(G41=1,$M$5,"date"))</f>
        <v/>
      </c>
      <c r="C41" s="31" t="str">
        <f t="shared" ref="C41:C72" si="11">IF(N41="","",IF(G41=1,D41,"de"))</f>
        <v/>
      </c>
      <c r="D41" s="40">
        <v>1</v>
      </c>
      <c r="E41" s="44" t="s">
        <v>38</v>
      </c>
      <c r="F41" s="44" t="s">
        <v>289</v>
      </c>
      <c r="G41" s="62">
        <f t="shared" ref="G41:G72" si="12">IF(OR(VLOOKUP(E41,cod_cat,3,FALSE)=YEAR(N41),VLOOKUP(E41,cod_cat,4,FALSE)=YEAR(N41)),1,0)</f>
        <v>0</v>
      </c>
      <c r="I41" s="104">
        <f>IFERROR(VLOOKUP(E41,cod_cat,3,FALSE),"-")</f>
        <v>2007</v>
      </c>
      <c r="J41" s="107" t="s">
        <v>319</v>
      </c>
      <c r="K41" s="70" t="str">
        <f t="shared" ref="K41:K72" si="13">IF(N41="","",IF(G41=1,A41&amp;" "&amp;B41&amp;" "&amp;C41,"Naissance"))</f>
        <v/>
      </c>
      <c r="L41" s="53"/>
      <c r="M41" s="54"/>
      <c r="N41" s="55"/>
      <c r="O41" s="71" t="str">
        <f t="shared" ref="O41:O72" si="14">IF(L41="","",F41)</f>
        <v/>
      </c>
      <c r="P41" s="71" t="str">
        <f t="shared" ref="P41:P72" si="15">IF(B41&lt;&gt;$M$5,"",VLOOKUP(A41,cod_cat,2,FALSE))</f>
        <v/>
      </c>
      <c r="Q41" s="72" t="str">
        <f t="shared" ref="Q41:Q72" si="16">IF(B41&lt;&gt;$M$5,"",$M$4)</f>
        <v/>
      </c>
      <c r="R41" s="86" t="str">
        <f t="shared" ref="R41:R72" si="17">IF(B41&lt;&gt;$M$5,"",$R$2)</f>
        <v/>
      </c>
      <c r="S41" s="91"/>
    </row>
    <row r="42" spans="1:19" ht="16.350000000000001" customHeight="1" x14ac:dyDescent="0.25">
      <c r="A42" s="32" t="str">
        <f t="shared" si="9"/>
        <v/>
      </c>
      <c r="B42" s="4" t="str">
        <f t="shared" si="10"/>
        <v/>
      </c>
      <c r="C42" s="33" t="str">
        <f t="shared" si="11"/>
        <v/>
      </c>
      <c r="D42" s="41">
        <v>2</v>
      </c>
      <c r="E42" s="45" t="s">
        <v>38</v>
      </c>
      <c r="F42" s="45" t="s">
        <v>289</v>
      </c>
      <c r="G42" s="63">
        <f t="shared" si="12"/>
        <v>0</v>
      </c>
      <c r="I42" s="105"/>
      <c r="J42" s="108"/>
      <c r="K42" s="68" t="str">
        <f t="shared" si="13"/>
        <v/>
      </c>
      <c r="L42" s="56"/>
      <c r="M42" s="57"/>
      <c r="N42" s="58"/>
      <c r="O42" s="73" t="str">
        <f t="shared" si="14"/>
        <v/>
      </c>
      <c r="P42" s="73" t="str">
        <f t="shared" si="15"/>
        <v/>
      </c>
      <c r="Q42" s="74" t="str">
        <f t="shared" si="16"/>
        <v/>
      </c>
      <c r="R42" s="87" t="str">
        <f t="shared" si="17"/>
        <v/>
      </c>
      <c r="S42" s="91"/>
    </row>
    <row r="43" spans="1:19" ht="16.350000000000001" customHeight="1" x14ac:dyDescent="0.25">
      <c r="A43" s="32" t="str">
        <f t="shared" si="9"/>
        <v/>
      </c>
      <c r="B43" s="4" t="str">
        <f t="shared" si="10"/>
        <v/>
      </c>
      <c r="C43" s="33" t="str">
        <f t="shared" si="11"/>
        <v/>
      </c>
      <c r="D43" s="41">
        <v>3</v>
      </c>
      <c r="E43" s="45" t="s">
        <v>38</v>
      </c>
      <c r="F43" s="45" t="s">
        <v>289</v>
      </c>
      <c r="G43" s="63">
        <f t="shared" si="12"/>
        <v>0</v>
      </c>
      <c r="I43" s="105"/>
      <c r="J43" s="108"/>
      <c r="K43" s="68" t="str">
        <f t="shared" si="13"/>
        <v/>
      </c>
      <c r="L43" s="56"/>
      <c r="M43" s="57"/>
      <c r="N43" s="58"/>
      <c r="O43" s="73" t="str">
        <f t="shared" si="14"/>
        <v/>
      </c>
      <c r="P43" s="73" t="str">
        <f t="shared" si="15"/>
        <v/>
      </c>
      <c r="Q43" s="74" t="str">
        <f t="shared" si="16"/>
        <v/>
      </c>
      <c r="R43" s="87" t="str">
        <f t="shared" si="17"/>
        <v/>
      </c>
      <c r="S43" s="91"/>
    </row>
    <row r="44" spans="1:19" ht="16.350000000000001" customHeight="1" x14ac:dyDescent="0.25">
      <c r="A44" s="32" t="str">
        <f t="shared" si="9"/>
        <v/>
      </c>
      <c r="B44" s="4" t="str">
        <f t="shared" si="10"/>
        <v/>
      </c>
      <c r="C44" s="33" t="str">
        <f t="shared" si="11"/>
        <v/>
      </c>
      <c r="D44" s="41">
        <v>4</v>
      </c>
      <c r="E44" s="45" t="s">
        <v>38</v>
      </c>
      <c r="F44" s="45" t="s">
        <v>289</v>
      </c>
      <c r="G44" s="63">
        <f t="shared" si="12"/>
        <v>0</v>
      </c>
      <c r="I44" s="105"/>
      <c r="J44" s="108"/>
      <c r="K44" s="68" t="str">
        <f t="shared" si="13"/>
        <v/>
      </c>
      <c r="L44" s="56"/>
      <c r="M44" s="57"/>
      <c r="N44" s="58"/>
      <c r="O44" s="73" t="str">
        <f t="shared" si="14"/>
        <v/>
      </c>
      <c r="P44" s="73" t="str">
        <f t="shared" si="15"/>
        <v/>
      </c>
      <c r="Q44" s="74" t="str">
        <f t="shared" si="16"/>
        <v/>
      </c>
      <c r="R44" s="87" t="str">
        <f t="shared" si="17"/>
        <v/>
      </c>
      <c r="S44" s="91"/>
    </row>
    <row r="45" spans="1:19" ht="16.350000000000001" customHeight="1" x14ac:dyDescent="0.25">
      <c r="A45" s="32" t="str">
        <f t="shared" si="9"/>
        <v/>
      </c>
      <c r="B45" s="4" t="str">
        <f t="shared" si="10"/>
        <v/>
      </c>
      <c r="C45" s="33" t="str">
        <f t="shared" si="11"/>
        <v/>
      </c>
      <c r="D45" s="41">
        <v>5</v>
      </c>
      <c r="E45" s="45" t="s">
        <v>38</v>
      </c>
      <c r="F45" s="45" t="s">
        <v>289</v>
      </c>
      <c r="G45" s="63">
        <f t="shared" si="12"/>
        <v>0</v>
      </c>
      <c r="I45" s="105"/>
      <c r="J45" s="108"/>
      <c r="K45" s="68" t="str">
        <f t="shared" si="13"/>
        <v/>
      </c>
      <c r="L45" s="56"/>
      <c r="M45" s="57"/>
      <c r="N45" s="58"/>
      <c r="O45" s="73" t="str">
        <f t="shared" si="14"/>
        <v/>
      </c>
      <c r="P45" s="73" t="str">
        <f t="shared" si="15"/>
        <v/>
      </c>
      <c r="Q45" s="74" t="str">
        <f t="shared" si="16"/>
        <v/>
      </c>
      <c r="R45" s="87" t="str">
        <f t="shared" si="17"/>
        <v/>
      </c>
      <c r="S45" s="91"/>
    </row>
    <row r="46" spans="1:19" ht="16.350000000000001" customHeight="1" x14ac:dyDescent="0.25">
      <c r="A46" s="32" t="str">
        <f t="shared" si="9"/>
        <v/>
      </c>
      <c r="B46" s="4" t="str">
        <f t="shared" si="10"/>
        <v/>
      </c>
      <c r="C46" s="33" t="str">
        <f t="shared" si="11"/>
        <v/>
      </c>
      <c r="D46" s="41">
        <v>6</v>
      </c>
      <c r="E46" s="45" t="s">
        <v>38</v>
      </c>
      <c r="F46" s="45" t="s">
        <v>289</v>
      </c>
      <c r="G46" s="63">
        <f t="shared" si="12"/>
        <v>0</v>
      </c>
      <c r="I46" s="105"/>
      <c r="J46" s="108"/>
      <c r="K46" s="68" t="str">
        <f t="shared" si="13"/>
        <v/>
      </c>
      <c r="L46" s="56"/>
      <c r="M46" s="57"/>
      <c r="N46" s="58"/>
      <c r="O46" s="73" t="str">
        <f t="shared" si="14"/>
        <v/>
      </c>
      <c r="P46" s="73" t="str">
        <f t="shared" si="15"/>
        <v/>
      </c>
      <c r="Q46" s="74" t="str">
        <f t="shared" si="16"/>
        <v/>
      </c>
      <c r="R46" s="87" t="str">
        <f t="shared" si="17"/>
        <v/>
      </c>
      <c r="S46" s="91"/>
    </row>
    <row r="47" spans="1:19" ht="16.350000000000001" customHeight="1" x14ac:dyDescent="0.25">
      <c r="A47" s="32" t="str">
        <f t="shared" si="9"/>
        <v/>
      </c>
      <c r="B47" s="4" t="str">
        <f t="shared" si="10"/>
        <v/>
      </c>
      <c r="C47" s="33" t="str">
        <f t="shared" si="11"/>
        <v/>
      </c>
      <c r="D47" s="41">
        <v>7</v>
      </c>
      <c r="E47" s="45" t="s">
        <v>38</v>
      </c>
      <c r="F47" s="45" t="s">
        <v>289</v>
      </c>
      <c r="G47" s="63">
        <f t="shared" si="12"/>
        <v>0</v>
      </c>
      <c r="I47" s="105"/>
      <c r="J47" s="108"/>
      <c r="K47" s="68" t="str">
        <f t="shared" si="13"/>
        <v/>
      </c>
      <c r="L47" s="56"/>
      <c r="M47" s="57"/>
      <c r="N47" s="58"/>
      <c r="O47" s="73" t="str">
        <f t="shared" si="14"/>
        <v/>
      </c>
      <c r="P47" s="73" t="str">
        <f t="shared" si="15"/>
        <v/>
      </c>
      <c r="Q47" s="74" t="str">
        <f t="shared" si="16"/>
        <v/>
      </c>
      <c r="R47" s="87" t="str">
        <f t="shared" si="17"/>
        <v/>
      </c>
      <c r="S47" s="91"/>
    </row>
    <row r="48" spans="1:19" ht="16.350000000000001" customHeight="1" thickBot="1" x14ac:dyDescent="0.3">
      <c r="A48" s="34" t="str">
        <f t="shared" si="9"/>
        <v/>
      </c>
      <c r="B48" s="35" t="str">
        <f t="shared" si="10"/>
        <v/>
      </c>
      <c r="C48" s="36" t="str">
        <f t="shared" si="11"/>
        <v/>
      </c>
      <c r="D48" s="42">
        <v>8</v>
      </c>
      <c r="E48" s="46" t="s">
        <v>38</v>
      </c>
      <c r="F48" s="46" t="s">
        <v>289</v>
      </c>
      <c r="G48" s="64">
        <f t="shared" si="12"/>
        <v>0</v>
      </c>
      <c r="I48" s="105"/>
      <c r="J48" s="109"/>
      <c r="K48" s="69" t="str">
        <f t="shared" si="13"/>
        <v/>
      </c>
      <c r="L48" s="59"/>
      <c r="M48" s="60"/>
      <c r="N48" s="61"/>
      <c r="O48" s="75" t="str">
        <f t="shared" si="14"/>
        <v/>
      </c>
      <c r="P48" s="75" t="str">
        <f t="shared" si="15"/>
        <v/>
      </c>
      <c r="Q48" s="76" t="str">
        <f t="shared" si="16"/>
        <v/>
      </c>
      <c r="R48" s="88" t="str">
        <f t="shared" si="17"/>
        <v/>
      </c>
      <c r="S48" s="91"/>
    </row>
    <row r="49" spans="1:19" ht="16.350000000000001" customHeight="1" x14ac:dyDescent="0.25">
      <c r="A49" s="29" t="str">
        <f t="shared" si="9"/>
        <v/>
      </c>
      <c r="B49" s="30" t="str">
        <f t="shared" si="10"/>
        <v/>
      </c>
      <c r="C49" s="31" t="str">
        <f t="shared" si="11"/>
        <v/>
      </c>
      <c r="D49" s="41">
        <v>1</v>
      </c>
      <c r="E49" s="47" t="s">
        <v>39</v>
      </c>
      <c r="F49" s="47" t="s">
        <v>290</v>
      </c>
      <c r="G49" s="66">
        <f t="shared" si="12"/>
        <v>0</v>
      </c>
      <c r="I49" s="105"/>
      <c r="J49" s="110" t="s">
        <v>320</v>
      </c>
      <c r="K49" s="70" t="str">
        <f t="shared" si="13"/>
        <v/>
      </c>
      <c r="L49" s="53"/>
      <c r="M49" s="54"/>
      <c r="N49" s="55"/>
      <c r="O49" s="71" t="str">
        <f t="shared" si="14"/>
        <v/>
      </c>
      <c r="P49" s="71" t="str">
        <f t="shared" si="15"/>
        <v/>
      </c>
      <c r="Q49" s="72" t="str">
        <f t="shared" si="16"/>
        <v/>
      </c>
      <c r="R49" s="86" t="str">
        <f t="shared" si="17"/>
        <v/>
      </c>
      <c r="S49" s="91"/>
    </row>
    <row r="50" spans="1:19" ht="16.350000000000001" customHeight="1" x14ac:dyDescent="0.25">
      <c r="A50" s="32" t="str">
        <f t="shared" si="9"/>
        <v/>
      </c>
      <c r="B50" s="4" t="str">
        <f t="shared" si="10"/>
        <v/>
      </c>
      <c r="C50" s="33" t="str">
        <f t="shared" si="11"/>
        <v/>
      </c>
      <c r="D50" s="41">
        <v>2</v>
      </c>
      <c r="E50" s="47" t="s">
        <v>39</v>
      </c>
      <c r="F50" s="47" t="s">
        <v>290</v>
      </c>
      <c r="G50" s="63">
        <f t="shared" si="12"/>
        <v>0</v>
      </c>
      <c r="I50" s="105"/>
      <c r="J50" s="111"/>
      <c r="K50" s="68" t="str">
        <f t="shared" si="13"/>
        <v/>
      </c>
      <c r="L50" s="56"/>
      <c r="M50" s="57"/>
      <c r="N50" s="58"/>
      <c r="O50" s="73" t="str">
        <f t="shared" si="14"/>
        <v/>
      </c>
      <c r="P50" s="73" t="str">
        <f t="shared" si="15"/>
        <v/>
      </c>
      <c r="Q50" s="74" t="str">
        <f t="shared" si="16"/>
        <v/>
      </c>
      <c r="R50" s="87" t="str">
        <f t="shared" si="17"/>
        <v/>
      </c>
      <c r="S50" s="91"/>
    </row>
    <row r="51" spans="1:19" ht="16.350000000000001" customHeight="1" x14ac:dyDescent="0.25">
      <c r="A51" s="32" t="str">
        <f t="shared" si="9"/>
        <v/>
      </c>
      <c r="B51" s="4" t="str">
        <f t="shared" si="10"/>
        <v/>
      </c>
      <c r="C51" s="33" t="str">
        <f t="shared" si="11"/>
        <v/>
      </c>
      <c r="D51" s="41">
        <v>3</v>
      </c>
      <c r="E51" s="47" t="s">
        <v>39</v>
      </c>
      <c r="F51" s="47" t="s">
        <v>290</v>
      </c>
      <c r="G51" s="63">
        <f t="shared" si="12"/>
        <v>0</v>
      </c>
      <c r="I51" s="105"/>
      <c r="J51" s="111"/>
      <c r="K51" s="68" t="str">
        <f t="shared" si="13"/>
        <v/>
      </c>
      <c r="L51" s="56"/>
      <c r="M51" s="57"/>
      <c r="N51" s="58"/>
      <c r="O51" s="73" t="str">
        <f t="shared" si="14"/>
        <v/>
      </c>
      <c r="P51" s="73" t="str">
        <f t="shared" si="15"/>
        <v/>
      </c>
      <c r="Q51" s="74" t="str">
        <f t="shared" si="16"/>
        <v/>
      </c>
      <c r="R51" s="87" t="str">
        <f t="shared" si="17"/>
        <v/>
      </c>
      <c r="S51" s="91"/>
    </row>
    <row r="52" spans="1:19" ht="16.350000000000001" customHeight="1" x14ac:dyDescent="0.25">
      <c r="A52" s="32" t="str">
        <f t="shared" si="9"/>
        <v/>
      </c>
      <c r="B52" s="4" t="str">
        <f t="shared" si="10"/>
        <v/>
      </c>
      <c r="C52" s="33" t="str">
        <f t="shared" si="11"/>
        <v/>
      </c>
      <c r="D52" s="41">
        <v>4</v>
      </c>
      <c r="E52" s="47" t="s">
        <v>39</v>
      </c>
      <c r="F52" s="47" t="s">
        <v>290</v>
      </c>
      <c r="G52" s="63">
        <f t="shared" si="12"/>
        <v>0</v>
      </c>
      <c r="I52" s="105"/>
      <c r="J52" s="111"/>
      <c r="K52" s="68" t="str">
        <f t="shared" si="13"/>
        <v/>
      </c>
      <c r="L52" s="56"/>
      <c r="M52" s="57"/>
      <c r="N52" s="58"/>
      <c r="O52" s="73" t="str">
        <f t="shared" si="14"/>
        <v/>
      </c>
      <c r="P52" s="73" t="str">
        <f t="shared" si="15"/>
        <v/>
      </c>
      <c r="Q52" s="74" t="str">
        <f t="shared" si="16"/>
        <v/>
      </c>
      <c r="R52" s="87" t="str">
        <f t="shared" si="17"/>
        <v/>
      </c>
      <c r="S52" s="91"/>
    </row>
    <row r="53" spans="1:19" ht="16.350000000000001" customHeight="1" x14ac:dyDescent="0.25">
      <c r="A53" s="32" t="str">
        <f t="shared" si="9"/>
        <v/>
      </c>
      <c r="B53" s="4" t="str">
        <f t="shared" si="10"/>
        <v/>
      </c>
      <c r="C53" s="33" t="str">
        <f t="shared" si="11"/>
        <v/>
      </c>
      <c r="D53" s="41">
        <v>5</v>
      </c>
      <c r="E53" s="47" t="s">
        <v>39</v>
      </c>
      <c r="F53" s="47" t="s">
        <v>290</v>
      </c>
      <c r="G53" s="63">
        <f t="shared" si="12"/>
        <v>0</v>
      </c>
      <c r="I53" s="105"/>
      <c r="J53" s="111"/>
      <c r="K53" s="68" t="str">
        <f t="shared" si="13"/>
        <v/>
      </c>
      <c r="L53" s="56"/>
      <c r="M53" s="57"/>
      <c r="N53" s="58"/>
      <c r="O53" s="73" t="str">
        <f t="shared" si="14"/>
        <v/>
      </c>
      <c r="P53" s="73" t="str">
        <f t="shared" si="15"/>
        <v/>
      </c>
      <c r="Q53" s="74" t="str">
        <f t="shared" si="16"/>
        <v/>
      </c>
      <c r="R53" s="87" t="str">
        <f t="shared" si="17"/>
        <v/>
      </c>
      <c r="S53" s="91"/>
    </row>
    <row r="54" spans="1:19" ht="16.350000000000001" customHeight="1" x14ac:dyDescent="0.25">
      <c r="A54" s="32" t="str">
        <f t="shared" si="9"/>
        <v/>
      </c>
      <c r="B54" s="4" t="str">
        <f t="shared" si="10"/>
        <v/>
      </c>
      <c r="C54" s="33" t="str">
        <f t="shared" si="11"/>
        <v/>
      </c>
      <c r="D54" s="41">
        <v>6</v>
      </c>
      <c r="E54" s="47" t="s">
        <v>39</v>
      </c>
      <c r="F54" s="47" t="s">
        <v>290</v>
      </c>
      <c r="G54" s="63">
        <f t="shared" si="12"/>
        <v>0</v>
      </c>
      <c r="I54" s="105"/>
      <c r="J54" s="111"/>
      <c r="K54" s="68" t="str">
        <f t="shared" si="13"/>
        <v/>
      </c>
      <c r="L54" s="56"/>
      <c r="M54" s="57"/>
      <c r="N54" s="58"/>
      <c r="O54" s="73" t="str">
        <f t="shared" si="14"/>
        <v/>
      </c>
      <c r="P54" s="73" t="str">
        <f t="shared" si="15"/>
        <v/>
      </c>
      <c r="Q54" s="74" t="str">
        <f t="shared" si="16"/>
        <v/>
      </c>
      <c r="R54" s="87" t="str">
        <f t="shared" si="17"/>
        <v/>
      </c>
      <c r="S54" s="91"/>
    </row>
    <row r="55" spans="1:19" ht="16.350000000000001" customHeight="1" x14ac:dyDescent="0.25">
      <c r="A55" s="32" t="str">
        <f t="shared" si="9"/>
        <v/>
      </c>
      <c r="B55" s="4" t="str">
        <f t="shared" si="10"/>
        <v/>
      </c>
      <c r="C55" s="33" t="str">
        <f t="shared" si="11"/>
        <v/>
      </c>
      <c r="D55" s="41">
        <v>7</v>
      </c>
      <c r="E55" s="47" t="s">
        <v>39</v>
      </c>
      <c r="F55" s="47" t="s">
        <v>290</v>
      </c>
      <c r="G55" s="63">
        <f t="shared" si="12"/>
        <v>0</v>
      </c>
      <c r="I55" s="105"/>
      <c r="J55" s="111"/>
      <c r="K55" s="68" t="str">
        <f t="shared" si="13"/>
        <v/>
      </c>
      <c r="L55" s="56"/>
      <c r="M55" s="57"/>
      <c r="N55" s="58"/>
      <c r="O55" s="73" t="str">
        <f t="shared" si="14"/>
        <v/>
      </c>
      <c r="P55" s="73" t="str">
        <f t="shared" si="15"/>
        <v/>
      </c>
      <c r="Q55" s="74" t="str">
        <f t="shared" si="16"/>
        <v/>
      </c>
      <c r="R55" s="87" t="str">
        <f t="shared" si="17"/>
        <v/>
      </c>
      <c r="S55" s="91"/>
    </row>
    <row r="56" spans="1:19" ht="16.350000000000001" customHeight="1" thickBot="1" x14ac:dyDescent="0.3">
      <c r="A56" s="34" t="str">
        <f t="shared" si="9"/>
        <v/>
      </c>
      <c r="B56" s="35" t="str">
        <f t="shared" si="10"/>
        <v/>
      </c>
      <c r="C56" s="36" t="str">
        <f t="shared" si="11"/>
        <v/>
      </c>
      <c r="D56" s="41">
        <v>8</v>
      </c>
      <c r="E56" s="47" t="s">
        <v>39</v>
      </c>
      <c r="F56" s="47" t="s">
        <v>290</v>
      </c>
      <c r="G56" s="65">
        <f t="shared" si="12"/>
        <v>0</v>
      </c>
      <c r="I56" s="106"/>
      <c r="J56" s="112"/>
      <c r="K56" s="69" t="str">
        <f t="shared" si="13"/>
        <v/>
      </c>
      <c r="L56" s="59"/>
      <c r="M56" s="60"/>
      <c r="N56" s="61"/>
      <c r="O56" s="75" t="str">
        <f t="shared" si="14"/>
        <v/>
      </c>
      <c r="P56" s="75" t="str">
        <f t="shared" si="15"/>
        <v/>
      </c>
      <c r="Q56" s="76" t="str">
        <f t="shared" si="16"/>
        <v/>
      </c>
      <c r="R56" s="88" t="str">
        <f t="shared" si="17"/>
        <v/>
      </c>
      <c r="S56" s="91"/>
    </row>
    <row r="57" spans="1:19" ht="16.350000000000001" customHeight="1" x14ac:dyDescent="0.25">
      <c r="A57" s="29" t="str">
        <f t="shared" si="9"/>
        <v/>
      </c>
      <c r="B57" s="30" t="str">
        <f t="shared" si="10"/>
        <v/>
      </c>
      <c r="C57" s="31" t="str">
        <f t="shared" si="11"/>
        <v/>
      </c>
      <c r="D57" s="40">
        <v>1</v>
      </c>
      <c r="E57" s="44" t="s">
        <v>41</v>
      </c>
      <c r="F57" s="44" t="s">
        <v>289</v>
      </c>
      <c r="G57" s="62">
        <f t="shared" si="12"/>
        <v>0</v>
      </c>
      <c r="I57" s="104">
        <f>IFERROR(VLOOKUP(E57,cod_cat,3,FALSE),"-")</f>
        <v>2006</v>
      </c>
      <c r="J57" s="107" t="s">
        <v>321</v>
      </c>
      <c r="K57" s="70" t="str">
        <f t="shared" si="13"/>
        <v/>
      </c>
      <c r="L57" s="53"/>
      <c r="M57" s="54"/>
      <c r="N57" s="55"/>
      <c r="O57" s="71" t="str">
        <f t="shared" si="14"/>
        <v/>
      </c>
      <c r="P57" s="71" t="str">
        <f t="shared" si="15"/>
        <v/>
      </c>
      <c r="Q57" s="72" t="str">
        <f t="shared" si="16"/>
        <v/>
      </c>
      <c r="R57" s="86" t="str">
        <f t="shared" si="17"/>
        <v/>
      </c>
      <c r="S57" s="91"/>
    </row>
    <row r="58" spans="1:19" ht="16.350000000000001" customHeight="1" x14ac:dyDescent="0.25">
      <c r="A58" s="32" t="str">
        <f t="shared" si="9"/>
        <v/>
      </c>
      <c r="B58" s="4" t="str">
        <f t="shared" si="10"/>
        <v/>
      </c>
      <c r="C58" s="33" t="str">
        <f t="shared" si="11"/>
        <v/>
      </c>
      <c r="D58" s="41">
        <v>2</v>
      </c>
      <c r="E58" s="45" t="s">
        <v>41</v>
      </c>
      <c r="F58" s="45" t="s">
        <v>289</v>
      </c>
      <c r="G58" s="63">
        <f t="shared" si="12"/>
        <v>0</v>
      </c>
      <c r="I58" s="105"/>
      <c r="J58" s="108"/>
      <c r="K58" s="68" t="str">
        <f t="shared" si="13"/>
        <v/>
      </c>
      <c r="L58" s="56"/>
      <c r="M58" s="57"/>
      <c r="N58" s="58"/>
      <c r="O58" s="73" t="str">
        <f t="shared" si="14"/>
        <v/>
      </c>
      <c r="P58" s="73" t="str">
        <f t="shared" si="15"/>
        <v/>
      </c>
      <c r="Q58" s="74" t="str">
        <f t="shared" si="16"/>
        <v/>
      </c>
      <c r="R58" s="87" t="str">
        <f t="shared" si="17"/>
        <v/>
      </c>
      <c r="S58" s="91"/>
    </row>
    <row r="59" spans="1:19" ht="16.350000000000001" customHeight="1" x14ac:dyDescent="0.25">
      <c r="A59" s="32" t="str">
        <f t="shared" si="9"/>
        <v/>
      </c>
      <c r="B59" s="4" t="str">
        <f t="shared" si="10"/>
        <v/>
      </c>
      <c r="C59" s="33" t="str">
        <f t="shared" si="11"/>
        <v/>
      </c>
      <c r="D59" s="41">
        <v>3</v>
      </c>
      <c r="E59" s="45" t="s">
        <v>41</v>
      </c>
      <c r="F59" s="45" t="s">
        <v>289</v>
      </c>
      <c r="G59" s="63">
        <f t="shared" si="12"/>
        <v>0</v>
      </c>
      <c r="I59" s="105"/>
      <c r="J59" s="108"/>
      <c r="K59" s="68" t="str">
        <f t="shared" si="13"/>
        <v/>
      </c>
      <c r="L59" s="56"/>
      <c r="M59" s="57"/>
      <c r="N59" s="58"/>
      <c r="O59" s="73" t="str">
        <f t="shared" si="14"/>
        <v/>
      </c>
      <c r="P59" s="73" t="str">
        <f t="shared" si="15"/>
        <v/>
      </c>
      <c r="Q59" s="74" t="str">
        <f t="shared" si="16"/>
        <v/>
      </c>
      <c r="R59" s="87" t="str">
        <f t="shared" si="17"/>
        <v/>
      </c>
      <c r="S59" s="91"/>
    </row>
    <row r="60" spans="1:19" ht="16.350000000000001" customHeight="1" x14ac:dyDescent="0.25">
      <c r="A60" s="32" t="str">
        <f t="shared" si="9"/>
        <v/>
      </c>
      <c r="B60" s="4" t="str">
        <f t="shared" si="10"/>
        <v/>
      </c>
      <c r="C60" s="33" t="str">
        <f t="shared" si="11"/>
        <v/>
      </c>
      <c r="D60" s="41">
        <v>4</v>
      </c>
      <c r="E60" s="45" t="s">
        <v>41</v>
      </c>
      <c r="F60" s="45" t="s">
        <v>289</v>
      </c>
      <c r="G60" s="63">
        <f t="shared" si="12"/>
        <v>0</v>
      </c>
      <c r="I60" s="105"/>
      <c r="J60" s="108"/>
      <c r="K60" s="68" t="str">
        <f t="shared" si="13"/>
        <v/>
      </c>
      <c r="L60" s="56"/>
      <c r="M60" s="57"/>
      <c r="N60" s="58"/>
      <c r="O60" s="73" t="str">
        <f t="shared" si="14"/>
        <v/>
      </c>
      <c r="P60" s="73" t="str">
        <f t="shared" si="15"/>
        <v/>
      </c>
      <c r="Q60" s="74" t="str">
        <f t="shared" si="16"/>
        <v/>
      </c>
      <c r="R60" s="87" t="str">
        <f t="shared" si="17"/>
        <v/>
      </c>
      <c r="S60" s="91"/>
    </row>
    <row r="61" spans="1:19" ht="16.350000000000001" customHeight="1" x14ac:dyDescent="0.25">
      <c r="A61" s="32" t="str">
        <f t="shared" si="9"/>
        <v/>
      </c>
      <c r="B61" s="4" t="str">
        <f t="shared" si="10"/>
        <v/>
      </c>
      <c r="C61" s="33" t="str">
        <f t="shared" si="11"/>
        <v/>
      </c>
      <c r="D61" s="41">
        <v>5</v>
      </c>
      <c r="E61" s="45" t="s">
        <v>41</v>
      </c>
      <c r="F61" s="45" t="s">
        <v>289</v>
      </c>
      <c r="G61" s="63">
        <f t="shared" si="12"/>
        <v>0</v>
      </c>
      <c r="I61" s="105"/>
      <c r="J61" s="108"/>
      <c r="K61" s="68" t="str">
        <f t="shared" si="13"/>
        <v/>
      </c>
      <c r="L61" s="56"/>
      <c r="M61" s="57"/>
      <c r="N61" s="58"/>
      <c r="O61" s="73" t="str">
        <f t="shared" si="14"/>
        <v/>
      </c>
      <c r="P61" s="73" t="str">
        <f t="shared" si="15"/>
        <v/>
      </c>
      <c r="Q61" s="74" t="str">
        <f t="shared" si="16"/>
        <v/>
      </c>
      <c r="R61" s="87" t="str">
        <f t="shared" si="17"/>
        <v/>
      </c>
      <c r="S61" s="91"/>
    </row>
    <row r="62" spans="1:19" ht="16.350000000000001" customHeight="1" x14ac:dyDescent="0.25">
      <c r="A62" s="32" t="str">
        <f t="shared" si="9"/>
        <v/>
      </c>
      <c r="B62" s="4" t="str">
        <f t="shared" si="10"/>
        <v/>
      </c>
      <c r="C62" s="33" t="str">
        <f t="shared" si="11"/>
        <v/>
      </c>
      <c r="D62" s="41">
        <v>6</v>
      </c>
      <c r="E62" s="45" t="s">
        <v>41</v>
      </c>
      <c r="F62" s="45" t="s">
        <v>289</v>
      </c>
      <c r="G62" s="63">
        <f t="shared" si="12"/>
        <v>0</v>
      </c>
      <c r="I62" s="105"/>
      <c r="J62" s="108"/>
      <c r="K62" s="68" t="str">
        <f t="shared" si="13"/>
        <v/>
      </c>
      <c r="L62" s="56"/>
      <c r="M62" s="57"/>
      <c r="N62" s="58"/>
      <c r="O62" s="73" t="str">
        <f t="shared" si="14"/>
        <v/>
      </c>
      <c r="P62" s="73" t="str">
        <f t="shared" si="15"/>
        <v/>
      </c>
      <c r="Q62" s="74" t="str">
        <f t="shared" si="16"/>
        <v/>
      </c>
      <c r="R62" s="87" t="str">
        <f t="shared" si="17"/>
        <v/>
      </c>
      <c r="S62" s="91"/>
    </row>
    <row r="63" spans="1:19" ht="16.350000000000001" customHeight="1" x14ac:dyDescent="0.25">
      <c r="A63" s="32" t="str">
        <f t="shared" si="9"/>
        <v/>
      </c>
      <c r="B63" s="4" t="str">
        <f t="shared" si="10"/>
        <v/>
      </c>
      <c r="C63" s="33" t="str">
        <f t="shared" si="11"/>
        <v/>
      </c>
      <c r="D63" s="41">
        <v>7</v>
      </c>
      <c r="E63" s="45" t="s">
        <v>41</v>
      </c>
      <c r="F63" s="45" t="s">
        <v>289</v>
      </c>
      <c r="G63" s="63">
        <f t="shared" si="12"/>
        <v>0</v>
      </c>
      <c r="I63" s="105"/>
      <c r="J63" s="108"/>
      <c r="K63" s="68" t="str">
        <f t="shared" si="13"/>
        <v/>
      </c>
      <c r="L63" s="56"/>
      <c r="M63" s="57"/>
      <c r="N63" s="58"/>
      <c r="O63" s="73" t="str">
        <f t="shared" si="14"/>
        <v/>
      </c>
      <c r="P63" s="73" t="str">
        <f t="shared" si="15"/>
        <v/>
      </c>
      <c r="Q63" s="74" t="str">
        <f t="shared" si="16"/>
        <v/>
      </c>
      <c r="R63" s="87" t="str">
        <f t="shared" si="17"/>
        <v/>
      </c>
      <c r="S63" s="91"/>
    </row>
    <row r="64" spans="1:19" ht="16.350000000000001" customHeight="1" thickBot="1" x14ac:dyDescent="0.3">
      <c r="A64" s="34" t="str">
        <f t="shared" si="9"/>
        <v/>
      </c>
      <c r="B64" s="35" t="str">
        <f t="shared" si="10"/>
        <v/>
      </c>
      <c r="C64" s="36" t="str">
        <f t="shared" si="11"/>
        <v/>
      </c>
      <c r="D64" s="42">
        <v>8</v>
      </c>
      <c r="E64" s="46" t="s">
        <v>41</v>
      </c>
      <c r="F64" s="46" t="s">
        <v>289</v>
      </c>
      <c r="G64" s="64">
        <f t="shared" si="12"/>
        <v>0</v>
      </c>
      <c r="I64" s="105"/>
      <c r="J64" s="109"/>
      <c r="K64" s="69" t="str">
        <f t="shared" si="13"/>
        <v/>
      </c>
      <c r="L64" s="59"/>
      <c r="M64" s="60"/>
      <c r="N64" s="61"/>
      <c r="O64" s="75" t="str">
        <f t="shared" si="14"/>
        <v/>
      </c>
      <c r="P64" s="75" t="str">
        <f t="shared" si="15"/>
        <v/>
      </c>
      <c r="Q64" s="76" t="str">
        <f t="shared" si="16"/>
        <v/>
      </c>
      <c r="R64" s="88" t="str">
        <f t="shared" si="17"/>
        <v/>
      </c>
      <c r="S64" s="91"/>
    </row>
    <row r="65" spans="1:19" ht="16.350000000000001" customHeight="1" x14ac:dyDescent="0.25">
      <c r="A65" s="29" t="str">
        <f t="shared" si="9"/>
        <v/>
      </c>
      <c r="B65" s="30" t="str">
        <f t="shared" si="10"/>
        <v/>
      </c>
      <c r="C65" s="31" t="str">
        <f t="shared" si="11"/>
        <v/>
      </c>
      <c r="D65" s="41">
        <v>1</v>
      </c>
      <c r="E65" s="47" t="s">
        <v>42</v>
      </c>
      <c r="F65" s="47" t="s">
        <v>290</v>
      </c>
      <c r="G65" s="66">
        <f t="shared" si="12"/>
        <v>0</v>
      </c>
      <c r="I65" s="105"/>
      <c r="J65" s="110" t="s">
        <v>322</v>
      </c>
      <c r="K65" s="70" t="str">
        <f t="shared" si="13"/>
        <v/>
      </c>
      <c r="L65" s="53"/>
      <c r="M65" s="54"/>
      <c r="N65" s="55"/>
      <c r="O65" s="71" t="str">
        <f t="shared" si="14"/>
        <v/>
      </c>
      <c r="P65" s="71" t="str">
        <f t="shared" si="15"/>
        <v/>
      </c>
      <c r="Q65" s="72" t="str">
        <f t="shared" si="16"/>
        <v/>
      </c>
      <c r="R65" s="86" t="str">
        <f t="shared" si="17"/>
        <v/>
      </c>
      <c r="S65" s="91"/>
    </row>
    <row r="66" spans="1:19" ht="16.350000000000001" customHeight="1" x14ac:dyDescent="0.25">
      <c r="A66" s="32" t="str">
        <f t="shared" si="9"/>
        <v/>
      </c>
      <c r="B66" s="4" t="str">
        <f t="shared" si="10"/>
        <v/>
      </c>
      <c r="C66" s="33" t="str">
        <f t="shared" si="11"/>
        <v/>
      </c>
      <c r="D66" s="41">
        <v>2</v>
      </c>
      <c r="E66" s="47" t="s">
        <v>42</v>
      </c>
      <c r="F66" s="47" t="s">
        <v>290</v>
      </c>
      <c r="G66" s="63">
        <f t="shared" si="12"/>
        <v>0</v>
      </c>
      <c r="I66" s="105"/>
      <c r="J66" s="111"/>
      <c r="K66" s="68" t="str">
        <f t="shared" si="13"/>
        <v/>
      </c>
      <c r="L66" s="56"/>
      <c r="M66" s="57"/>
      <c r="N66" s="58"/>
      <c r="O66" s="73" t="str">
        <f t="shared" si="14"/>
        <v/>
      </c>
      <c r="P66" s="73" t="str">
        <f t="shared" si="15"/>
        <v/>
      </c>
      <c r="Q66" s="74" t="str">
        <f t="shared" si="16"/>
        <v/>
      </c>
      <c r="R66" s="87" t="str">
        <f t="shared" si="17"/>
        <v/>
      </c>
      <c r="S66" s="91"/>
    </row>
    <row r="67" spans="1:19" ht="16.350000000000001" customHeight="1" x14ac:dyDescent="0.25">
      <c r="A67" s="32" t="str">
        <f t="shared" si="9"/>
        <v/>
      </c>
      <c r="B67" s="4" t="str">
        <f t="shared" si="10"/>
        <v/>
      </c>
      <c r="C67" s="33" t="str">
        <f t="shared" si="11"/>
        <v/>
      </c>
      <c r="D67" s="41">
        <v>3</v>
      </c>
      <c r="E67" s="47" t="s">
        <v>42</v>
      </c>
      <c r="F67" s="47" t="s">
        <v>290</v>
      </c>
      <c r="G67" s="63">
        <f t="shared" si="12"/>
        <v>0</v>
      </c>
      <c r="I67" s="105"/>
      <c r="J67" s="111"/>
      <c r="K67" s="68" t="str">
        <f t="shared" si="13"/>
        <v/>
      </c>
      <c r="L67" s="56"/>
      <c r="M67" s="57"/>
      <c r="N67" s="58"/>
      <c r="O67" s="73" t="str">
        <f t="shared" si="14"/>
        <v/>
      </c>
      <c r="P67" s="73" t="str">
        <f t="shared" si="15"/>
        <v/>
      </c>
      <c r="Q67" s="74" t="str">
        <f t="shared" si="16"/>
        <v/>
      </c>
      <c r="R67" s="87" t="str">
        <f t="shared" si="17"/>
        <v/>
      </c>
      <c r="S67" s="91"/>
    </row>
    <row r="68" spans="1:19" ht="16.350000000000001" customHeight="1" x14ac:dyDescent="0.25">
      <c r="A68" s="32" t="str">
        <f t="shared" si="9"/>
        <v/>
      </c>
      <c r="B68" s="4" t="str">
        <f t="shared" si="10"/>
        <v/>
      </c>
      <c r="C68" s="33" t="str">
        <f t="shared" si="11"/>
        <v/>
      </c>
      <c r="D68" s="41">
        <v>4</v>
      </c>
      <c r="E68" s="47" t="s">
        <v>42</v>
      </c>
      <c r="F68" s="47" t="s">
        <v>290</v>
      </c>
      <c r="G68" s="63">
        <f t="shared" si="12"/>
        <v>0</v>
      </c>
      <c r="I68" s="105"/>
      <c r="J68" s="111"/>
      <c r="K68" s="68" t="str">
        <f t="shared" si="13"/>
        <v/>
      </c>
      <c r="L68" s="56"/>
      <c r="M68" s="57"/>
      <c r="N68" s="58"/>
      <c r="O68" s="73" t="str">
        <f t="shared" si="14"/>
        <v/>
      </c>
      <c r="P68" s="73" t="str">
        <f t="shared" si="15"/>
        <v/>
      </c>
      <c r="Q68" s="74" t="str">
        <f t="shared" si="16"/>
        <v/>
      </c>
      <c r="R68" s="87" t="str">
        <f t="shared" si="17"/>
        <v/>
      </c>
      <c r="S68" s="91"/>
    </row>
    <row r="69" spans="1:19" ht="16.350000000000001" customHeight="1" x14ac:dyDescent="0.25">
      <c r="A69" s="32" t="str">
        <f t="shared" si="9"/>
        <v/>
      </c>
      <c r="B69" s="4" t="str">
        <f t="shared" si="10"/>
        <v/>
      </c>
      <c r="C69" s="33" t="str">
        <f t="shared" si="11"/>
        <v/>
      </c>
      <c r="D69" s="41">
        <v>5</v>
      </c>
      <c r="E69" s="47" t="s">
        <v>42</v>
      </c>
      <c r="F69" s="47" t="s">
        <v>290</v>
      </c>
      <c r="G69" s="63">
        <f t="shared" si="12"/>
        <v>0</v>
      </c>
      <c r="I69" s="105"/>
      <c r="J69" s="111"/>
      <c r="K69" s="68" t="str">
        <f t="shared" si="13"/>
        <v/>
      </c>
      <c r="L69" s="56"/>
      <c r="M69" s="57"/>
      <c r="N69" s="58"/>
      <c r="O69" s="73" t="str">
        <f t="shared" si="14"/>
        <v/>
      </c>
      <c r="P69" s="73" t="str">
        <f t="shared" si="15"/>
        <v/>
      </c>
      <c r="Q69" s="74" t="str">
        <f t="shared" si="16"/>
        <v/>
      </c>
      <c r="R69" s="87" t="str">
        <f t="shared" si="17"/>
        <v/>
      </c>
      <c r="S69" s="91"/>
    </row>
    <row r="70" spans="1:19" ht="16.350000000000001" customHeight="1" x14ac:dyDescent="0.25">
      <c r="A70" s="32" t="str">
        <f t="shared" si="9"/>
        <v/>
      </c>
      <c r="B70" s="4" t="str">
        <f t="shared" si="10"/>
        <v/>
      </c>
      <c r="C70" s="33" t="str">
        <f t="shared" si="11"/>
        <v/>
      </c>
      <c r="D70" s="41">
        <v>6</v>
      </c>
      <c r="E70" s="47" t="s">
        <v>42</v>
      </c>
      <c r="F70" s="47" t="s">
        <v>290</v>
      </c>
      <c r="G70" s="63">
        <f t="shared" si="12"/>
        <v>0</v>
      </c>
      <c r="I70" s="105"/>
      <c r="J70" s="111"/>
      <c r="K70" s="68" t="str">
        <f t="shared" si="13"/>
        <v/>
      </c>
      <c r="L70" s="56"/>
      <c r="M70" s="57"/>
      <c r="N70" s="58"/>
      <c r="O70" s="73" t="str">
        <f t="shared" si="14"/>
        <v/>
      </c>
      <c r="P70" s="73" t="str">
        <f t="shared" si="15"/>
        <v/>
      </c>
      <c r="Q70" s="74" t="str">
        <f t="shared" si="16"/>
        <v/>
      </c>
      <c r="R70" s="87" t="str">
        <f t="shared" si="17"/>
        <v/>
      </c>
      <c r="S70" s="91"/>
    </row>
    <row r="71" spans="1:19" ht="16.350000000000001" customHeight="1" x14ac:dyDescent="0.25">
      <c r="A71" s="32" t="str">
        <f t="shared" si="9"/>
        <v/>
      </c>
      <c r="B71" s="4" t="str">
        <f t="shared" si="10"/>
        <v/>
      </c>
      <c r="C71" s="33" t="str">
        <f t="shared" si="11"/>
        <v/>
      </c>
      <c r="D71" s="41">
        <v>7</v>
      </c>
      <c r="E71" s="47" t="s">
        <v>42</v>
      </c>
      <c r="F71" s="47" t="s">
        <v>290</v>
      </c>
      <c r="G71" s="63">
        <f t="shared" si="12"/>
        <v>0</v>
      </c>
      <c r="I71" s="105"/>
      <c r="J71" s="111"/>
      <c r="K71" s="68" t="str">
        <f t="shared" si="13"/>
        <v/>
      </c>
      <c r="L71" s="56"/>
      <c r="M71" s="57"/>
      <c r="N71" s="58"/>
      <c r="O71" s="73" t="str">
        <f t="shared" si="14"/>
        <v/>
      </c>
      <c r="P71" s="73" t="str">
        <f t="shared" si="15"/>
        <v/>
      </c>
      <c r="Q71" s="74" t="str">
        <f t="shared" si="16"/>
        <v/>
      </c>
      <c r="R71" s="87" t="str">
        <f t="shared" si="17"/>
        <v/>
      </c>
      <c r="S71" s="91"/>
    </row>
    <row r="72" spans="1:19" ht="16.350000000000001" customHeight="1" thickBot="1" x14ac:dyDescent="0.3">
      <c r="A72" s="34" t="str">
        <f t="shared" si="9"/>
        <v/>
      </c>
      <c r="B72" s="35" t="str">
        <f t="shared" si="10"/>
        <v/>
      </c>
      <c r="C72" s="36" t="str">
        <f t="shared" si="11"/>
        <v/>
      </c>
      <c r="D72" s="41">
        <v>8</v>
      </c>
      <c r="E72" s="47" t="s">
        <v>42</v>
      </c>
      <c r="F72" s="47" t="s">
        <v>290</v>
      </c>
      <c r="G72" s="65">
        <f t="shared" si="12"/>
        <v>0</v>
      </c>
      <c r="I72" s="106"/>
      <c r="J72" s="112"/>
      <c r="K72" s="69" t="str">
        <f t="shared" si="13"/>
        <v/>
      </c>
      <c r="L72" s="59"/>
      <c r="M72" s="60"/>
      <c r="N72" s="61"/>
      <c r="O72" s="75" t="str">
        <f t="shared" si="14"/>
        <v/>
      </c>
      <c r="P72" s="75" t="str">
        <f t="shared" si="15"/>
        <v/>
      </c>
      <c r="Q72" s="76" t="str">
        <f t="shared" si="16"/>
        <v/>
      </c>
      <c r="R72" s="88" t="str">
        <f t="shared" si="17"/>
        <v/>
      </c>
      <c r="S72" s="91"/>
    </row>
    <row r="73" spans="1:19" ht="16.350000000000001" customHeight="1" x14ac:dyDescent="0.25">
      <c r="A73" s="29" t="str">
        <f t="shared" ref="A73:A104" si="18">IF(N73="","",IF(G73=1,E73,"Erreur"))</f>
        <v/>
      </c>
      <c r="B73" s="30" t="str">
        <f t="shared" ref="B73:B104" si="19">IF(N73="","",IF(G73=1,$M$5,"date"))</f>
        <v/>
      </c>
      <c r="C73" s="31" t="str">
        <f t="shared" ref="C73:C104" si="20">IF(N73="","",IF(G73=1,D73,"de"))</f>
        <v/>
      </c>
      <c r="D73" s="40">
        <v>1</v>
      </c>
      <c r="E73" s="44" t="s">
        <v>45</v>
      </c>
      <c r="F73" s="44" t="s">
        <v>289</v>
      </c>
      <c r="G73" s="62">
        <f t="shared" ref="G73:G104" si="21">IF(OR(VLOOKUP(E73,cod_cat,3,FALSE)=YEAR(N73),VLOOKUP(E73,cod_cat,4,FALSE)=YEAR(N73)),1,0)</f>
        <v>0</v>
      </c>
      <c r="I73" s="104" t="str">
        <f>IFERROR(VLOOKUP(E73,cod_cat,3,FALSE)&amp;"-"&amp;VLOOKUP(E73,cod_cat,4,FALSE),"-")</f>
        <v>2004-2005</v>
      </c>
      <c r="J73" s="107" t="s">
        <v>323</v>
      </c>
      <c r="K73" s="70" t="str">
        <f t="shared" ref="K73:K104" si="22">IF(N73="","",IF(G73=1,A73&amp;" "&amp;B73&amp;" "&amp;C73,"Naissance"))</f>
        <v/>
      </c>
      <c r="L73" s="53"/>
      <c r="M73" s="54"/>
      <c r="N73" s="55"/>
      <c r="O73" s="71" t="str">
        <f t="shared" ref="O73:O104" si="23">IF(L73="","",F73)</f>
        <v/>
      </c>
      <c r="P73" s="71" t="str">
        <f t="shared" ref="P73:P104" si="24">IF(B73&lt;&gt;$M$5,"",VLOOKUP(A73,cod_cat,2,FALSE))</f>
        <v/>
      </c>
      <c r="Q73" s="72" t="str">
        <f t="shared" ref="Q73:Q104" si="25">IF(B73&lt;&gt;$M$5,"",$M$4)</f>
        <v/>
      </c>
      <c r="R73" s="86" t="str">
        <f t="shared" ref="R73:R104" si="26">IF(B73&lt;&gt;$M$5,"",$R$2)</f>
        <v/>
      </c>
      <c r="S73" s="91"/>
    </row>
    <row r="74" spans="1:19" ht="16.350000000000001" customHeight="1" x14ac:dyDescent="0.25">
      <c r="A74" s="32" t="str">
        <f t="shared" si="18"/>
        <v/>
      </c>
      <c r="B74" s="4" t="str">
        <f t="shared" si="19"/>
        <v/>
      </c>
      <c r="C74" s="33" t="str">
        <f t="shared" si="20"/>
        <v/>
      </c>
      <c r="D74" s="41">
        <v>2</v>
      </c>
      <c r="E74" s="45" t="s">
        <v>45</v>
      </c>
      <c r="F74" s="45" t="s">
        <v>289</v>
      </c>
      <c r="G74" s="63">
        <f t="shared" si="21"/>
        <v>0</v>
      </c>
      <c r="I74" s="105"/>
      <c r="J74" s="108"/>
      <c r="K74" s="68" t="str">
        <f t="shared" si="22"/>
        <v/>
      </c>
      <c r="L74" s="56"/>
      <c r="M74" s="57"/>
      <c r="N74" s="58"/>
      <c r="O74" s="73" t="str">
        <f t="shared" si="23"/>
        <v/>
      </c>
      <c r="P74" s="73" t="str">
        <f t="shared" si="24"/>
        <v/>
      </c>
      <c r="Q74" s="74" t="str">
        <f t="shared" si="25"/>
        <v/>
      </c>
      <c r="R74" s="87" t="str">
        <f t="shared" si="26"/>
        <v/>
      </c>
      <c r="S74" s="91"/>
    </row>
    <row r="75" spans="1:19" ht="16.350000000000001" customHeight="1" x14ac:dyDescent="0.25">
      <c r="A75" s="32" t="str">
        <f t="shared" si="18"/>
        <v/>
      </c>
      <c r="B75" s="4" t="str">
        <f t="shared" si="19"/>
        <v/>
      </c>
      <c r="C75" s="33" t="str">
        <f t="shared" si="20"/>
        <v/>
      </c>
      <c r="D75" s="41">
        <v>3</v>
      </c>
      <c r="E75" s="45" t="s">
        <v>45</v>
      </c>
      <c r="F75" s="45" t="s">
        <v>289</v>
      </c>
      <c r="G75" s="63">
        <f t="shared" si="21"/>
        <v>0</v>
      </c>
      <c r="I75" s="105"/>
      <c r="J75" s="108"/>
      <c r="K75" s="68" t="str">
        <f t="shared" si="22"/>
        <v/>
      </c>
      <c r="L75" s="56"/>
      <c r="M75" s="57"/>
      <c r="N75" s="58"/>
      <c r="O75" s="73" t="str">
        <f t="shared" si="23"/>
        <v/>
      </c>
      <c r="P75" s="73" t="str">
        <f t="shared" si="24"/>
        <v/>
      </c>
      <c r="Q75" s="74" t="str">
        <f t="shared" si="25"/>
        <v/>
      </c>
      <c r="R75" s="87" t="str">
        <f t="shared" si="26"/>
        <v/>
      </c>
      <c r="S75" s="91"/>
    </row>
    <row r="76" spans="1:19" ht="16.350000000000001" customHeight="1" x14ac:dyDescent="0.25">
      <c r="A76" s="32" t="str">
        <f t="shared" si="18"/>
        <v/>
      </c>
      <c r="B76" s="4" t="str">
        <f t="shared" si="19"/>
        <v/>
      </c>
      <c r="C76" s="33" t="str">
        <f t="shared" si="20"/>
        <v/>
      </c>
      <c r="D76" s="41">
        <v>4</v>
      </c>
      <c r="E76" s="45" t="s">
        <v>45</v>
      </c>
      <c r="F76" s="45" t="s">
        <v>289</v>
      </c>
      <c r="G76" s="63">
        <f t="shared" si="21"/>
        <v>0</v>
      </c>
      <c r="I76" s="105"/>
      <c r="J76" s="108"/>
      <c r="K76" s="68" t="str">
        <f t="shared" si="22"/>
        <v/>
      </c>
      <c r="L76" s="56"/>
      <c r="M76" s="57"/>
      <c r="N76" s="58"/>
      <c r="O76" s="73" t="str">
        <f t="shared" si="23"/>
        <v/>
      </c>
      <c r="P76" s="73" t="str">
        <f t="shared" si="24"/>
        <v/>
      </c>
      <c r="Q76" s="74" t="str">
        <f t="shared" si="25"/>
        <v/>
      </c>
      <c r="R76" s="87" t="str">
        <f t="shared" si="26"/>
        <v/>
      </c>
      <c r="S76" s="91"/>
    </row>
    <row r="77" spans="1:19" ht="16.350000000000001" customHeight="1" x14ac:dyDescent="0.25">
      <c r="A77" s="32" t="str">
        <f t="shared" si="18"/>
        <v/>
      </c>
      <c r="B77" s="4" t="str">
        <f t="shared" si="19"/>
        <v/>
      </c>
      <c r="C77" s="33" t="str">
        <f t="shared" si="20"/>
        <v/>
      </c>
      <c r="D77" s="41">
        <v>5</v>
      </c>
      <c r="E77" s="45" t="s">
        <v>45</v>
      </c>
      <c r="F77" s="45" t="s">
        <v>289</v>
      </c>
      <c r="G77" s="63">
        <f t="shared" si="21"/>
        <v>0</v>
      </c>
      <c r="I77" s="105"/>
      <c r="J77" s="108"/>
      <c r="K77" s="68" t="str">
        <f t="shared" si="22"/>
        <v/>
      </c>
      <c r="L77" s="56"/>
      <c r="M77" s="57"/>
      <c r="N77" s="58"/>
      <c r="O77" s="73" t="str">
        <f t="shared" si="23"/>
        <v/>
      </c>
      <c r="P77" s="73" t="str">
        <f t="shared" si="24"/>
        <v/>
      </c>
      <c r="Q77" s="74" t="str">
        <f t="shared" si="25"/>
        <v/>
      </c>
      <c r="R77" s="87" t="str">
        <f t="shared" si="26"/>
        <v/>
      </c>
      <c r="S77" s="91"/>
    </row>
    <row r="78" spans="1:19" ht="16.350000000000001" customHeight="1" x14ac:dyDescent="0.25">
      <c r="A78" s="32" t="str">
        <f t="shared" si="18"/>
        <v/>
      </c>
      <c r="B78" s="4" t="str">
        <f t="shared" si="19"/>
        <v/>
      </c>
      <c r="C78" s="33" t="str">
        <f t="shared" si="20"/>
        <v/>
      </c>
      <c r="D78" s="41">
        <v>6</v>
      </c>
      <c r="E78" s="45" t="s">
        <v>45</v>
      </c>
      <c r="F78" s="45" t="s">
        <v>289</v>
      </c>
      <c r="G78" s="63">
        <f t="shared" si="21"/>
        <v>0</v>
      </c>
      <c r="I78" s="105"/>
      <c r="J78" s="108"/>
      <c r="K78" s="68" t="str">
        <f t="shared" si="22"/>
        <v/>
      </c>
      <c r="L78" s="56"/>
      <c r="M78" s="57"/>
      <c r="N78" s="58"/>
      <c r="O78" s="73" t="str">
        <f t="shared" si="23"/>
        <v/>
      </c>
      <c r="P78" s="73" t="str">
        <f t="shared" si="24"/>
        <v/>
      </c>
      <c r="Q78" s="74" t="str">
        <f t="shared" si="25"/>
        <v/>
      </c>
      <c r="R78" s="87" t="str">
        <f t="shared" si="26"/>
        <v/>
      </c>
      <c r="S78" s="91"/>
    </row>
    <row r="79" spans="1:19" ht="16.350000000000001" customHeight="1" x14ac:dyDescent="0.25">
      <c r="A79" s="32" t="str">
        <f t="shared" si="18"/>
        <v/>
      </c>
      <c r="B79" s="4" t="str">
        <f t="shared" si="19"/>
        <v/>
      </c>
      <c r="C79" s="33" t="str">
        <f t="shared" si="20"/>
        <v/>
      </c>
      <c r="D79" s="41">
        <v>7</v>
      </c>
      <c r="E79" s="45" t="s">
        <v>45</v>
      </c>
      <c r="F79" s="45" t="s">
        <v>289</v>
      </c>
      <c r="G79" s="63">
        <f t="shared" si="21"/>
        <v>0</v>
      </c>
      <c r="I79" s="105"/>
      <c r="J79" s="108"/>
      <c r="K79" s="68" t="str">
        <f t="shared" si="22"/>
        <v/>
      </c>
      <c r="L79" s="56"/>
      <c r="M79" s="57"/>
      <c r="N79" s="58"/>
      <c r="O79" s="73" t="str">
        <f t="shared" si="23"/>
        <v/>
      </c>
      <c r="P79" s="73" t="str">
        <f t="shared" si="24"/>
        <v/>
      </c>
      <c r="Q79" s="74" t="str">
        <f t="shared" si="25"/>
        <v/>
      </c>
      <c r="R79" s="87" t="str">
        <f t="shared" si="26"/>
        <v/>
      </c>
      <c r="S79" s="91"/>
    </row>
    <row r="80" spans="1:19" ht="16.350000000000001" customHeight="1" thickBot="1" x14ac:dyDescent="0.3">
      <c r="A80" s="34" t="str">
        <f t="shared" si="18"/>
        <v/>
      </c>
      <c r="B80" s="35" t="str">
        <f t="shared" si="19"/>
        <v/>
      </c>
      <c r="C80" s="36" t="str">
        <f t="shared" si="20"/>
        <v/>
      </c>
      <c r="D80" s="42">
        <v>8</v>
      </c>
      <c r="E80" s="46" t="s">
        <v>45</v>
      </c>
      <c r="F80" s="46" t="s">
        <v>289</v>
      </c>
      <c r="G80" s="64">
        <f t="shared" si="21"/>
        <v>0</v>
      </c>
      <c r="I80" s="105"/>
      <c r="J80" s="109"/>
      <c r="K80" s="69" t="str">
        <f t="shared" si="22"/>
        <v/>
      </c>
      <c r="L80" s="59"/>
      <c r="M80" s="60"/>
      <c r="N80" s="61"/>
      <c r="O80" s="75" t="str">
        <f t="shared" si="23"/>
        <v/>
      </c>
      <c r="P80" s="75" t="str">
        <f t="shared" si="24"/>
        <v/>
      </c>
      <c r="Q80" s="76" t="str">
        <f t="shared" si="25"/>
        <v/>
      </c>
      <c r="R80" s="88" t="str">
        <f t="shared" si="26"/>
        <v/>
      </c>
      <c r="S80" s="91"/>
    </row>
    <row r="81" spans="1:19" ht="16.350000000000001" customHeight="1" x14ac:dyDescent="0.25">
      <c r="A81" s="29" t="str">
        <f t="shared" si="18"/>
        <v/>
      </c>
      <c r="B81" s="30" t="str">
        <f t="shared" si="19"/>
        <v/>
      </c>
      <c r="C81" s="31" t="str">
        <f t="shared" si="20"/>
        <v/>
      </c>
      <c r="D81" s="41">
        <v>1</v>
      </c>
      <c r="E81" s="47" t="s">
        <v>46</v>
      </c>
      <c r="F81" s="47" t="s">
        <v>290</v>
      </c>
      <c r="G81" s="66">
        <f t="shared" si="21"/>
        <v>0</v>
      </c>
      <c r="I81" s="105"/>
      <c r="J81" s="110" t="s">
        <v>324</v>
      </c>
      <c r="K81" s="70" t="str">
        <f t="shared" si="22"/>
        <v/>
      </c>
      <c r="L81" s="53"/>
      <c r="M81" s="54"/>
      <c r="N81" s="55"/>
      <c r="O81" s="71" t="str">
        <f t="shared" si="23"/>
        <v/>
      </c>
      <c r="P81" s="71" t="str">
        <f t="shared" si="24"/>
        <v/>
      </c>
      <c r="Q81" s="72" t="str">
        <f t="shared" si="25"/>
        <v/>
      </c>
      <c r="R81" s="86" t="str">
        <f t="shared" si="26"/>
        <v/>
      </c>
      <c r="S81" s="91"/>
    </row>
    <row r="82" spans="1:19" ht="16.350000000000001" customHeight="1" x14ac:dyDescent="0.25">
      <c r="A82" s="32" t="str">
        <f t="shared" si="18"/>
        <v/>
      </c>
      <c r="B82" s="4" t="str">
        <f t="shared" si="19"/>
        <v/>
      </c>
      <c r="C82" s="33" t="str">
        <f t="shared" si="20"/>
        <v/>
      </c>
      <c r="D82" s="41">
        <v>2</v>
      </c>
      <c r="E82" s="47" t="s">
        <v>46</v>
      </c>
      <c r="F82" s="47" t="s">
        <v>290</v>
      </c>
      <c r="G82" s="63">
        <f t="shared" si="21"/>
        <v>0</v>
      </c>
      <c r="I82" s="105"/>
      <c r="J82" s="111"/>
      <c r="K82" s="68" t="str">
        <f t="shared" si="22"/>
        <v/>
      </c>
      <c r="L82" s="56"/>
      <c r="M82" s="57"/>
      <c r="N82" s="58"/>
      <c r="O82" s="73" t="str">
        <f t="shared" si="23"/>
        <v/>
      </c>
      <c r="P82" s="73" t="str">
        <f t="shared" si="24"/>
        <v/>
      </c>
      <c r="Q82" s="74" t="str">
        <f t="shared" si="25"/>
        <v/>
      </c>
      <c r="R82" s="87" t="str">
        <f t="shared" si="26"/>
        <v/>
      </c>
      <c r="S82" s="91"/>
    </row>
    <row r="83" spans="1:19" ht="16.350000000000001" customHeight="1" x14ac:dyDescent="0.25">
      <c r="A83" s="32" t="str">
        <f t="shared" si="18"/>
        <v/>
      </c>
      <c r="B83" s="4" t="str">
        <f t="shared" si="19"/>
        <v/>
      </c>
      <c r="C83" s="33" t="str">
        <f t="shared" si="20"/>
        <v/>
      </c>
      <c r="D83" s="41">
        <v>3</v>
      </c>
      <c r="E83" s="47" t="s">
        <v>46</v>
      </c>
      <c r="F83" s="47" t="s">
        <v>290</v>
      </c>
      <c r="G83" s="63">
        <f t="shared" si="21"/>
        <v>0</v>
      </c>
      <c r="I83" s="105"/>
      <c r="J83" s="111"/>
      <c r="K83" s="68" t="str">
        <f t="shared" si="22"/>
        <v/>
      </c>
      <c r="L83" s="56"/>
      <c r="M83" s="57"/>
      <c r="N83" s="58"/>
      <c r="O83" s="73" t="str">
        <f t="shared" si="23"/>
        <v/>
      </c>
      <c r="P83" s="73" t="str">
        <f t="shared" si="24"/>
        <v/>
      </c>
      <c r="Q83" s="74" t="str">
        <f t="shared" si="25"/>
        <v/>
      </c>
      <c r="R83" s="87" t="str">
        <f t="shared" si="26"/>
        <v/>
      </c>
      <c r="S83" s="91"/>
    </row>
    <row r="84" spans="1:19" ht="16.350000000000001" customHeight="1" x14ac:dyDescent="0.25">
      <c r="A84" s="32" t="str">
        <f t="shared" si="18"/>
        <v/>
      </c>
      <c r="B84" s="4" t="str">
        <f t="shared" si="19"/>
        <v/>
      </c>
      <c r="C84" s="33" t="str">
        <f t="shared" si="20"/>
        <v/>
      </c>
      <c r="D84" s="41">
        <v>4</v>
      </c>
      <c r="E84" s="47" t="s">
        <v>46</v>
      </c>
      <c r="F84" s="47" t="s">
        <v>290</v>
      </c>
      <c r="G84" s="63">
        <f t="shared" si="21"/>
        <v>0</v>
      </c>
      <c r="I84" s="105"/>
      <c r="J84" s="111"/>
      <c r="K84" s="68" t="str">
        <f t="shared" si="22"/>
        <v/>
      </c>
      <c r="L84" s="56"/>
      <c r="M84" s="57"/>
      <c r="N84" s="58"/>
      <c r="O84" s="73" t="str">
        <f t="shared" si="23"/>
        <v/>
      </c>
      <c r="P84" s="73" t="str">
        <f t="shared" si="24"/>
        <v/>
      </c>
      <c r="Q84" s="74" t="str">
        <f t="shared" si="25"/>
        <v/>
      </c>
      <c r="R84" s="87" t="str">
        <f t="shared" si="26"/>
        <v/>
      </c>
      <c r="S84" s="91"/>
    </row>
    <row r="85" spans="1:19" ht="16.350000000000001" customHeight="1" x14ac:dyDescent="0.25">
      <c r="A85" s="32" t="str">
        <f t="shared" si="18"/>
        <v/>
      </c>
      <c r="B85" s="4" t="str">
        <f t="shared" si="19"/>
        <v/>
      </c>
      <c r="C85" s="33" t="str">
        <f t="shared" si="20"/>
        <v/>
      </c>
      <c r="D85" s="41">
        <v>5</v>
      </c>
      <c r="E85" s="47" t="s">
        <v>46</v>
      </c>
      <c r="F85" s="47" t="s">
        <v>290</v>
      </c>
      <c r="G85" s="63">
        <f t="shared" si="21"/>
        <v>0</v>
      </c>
      <c r="I85" s="105"/>
      <c r="J85" s="111"/>
      <c r="K85" s="68" t="str">
        <f t="shared" si="22"/>
        <v/>
      </c>
      <c r="L85" s="56"/>
      <c r="M85" s="57"/>
      <c r="N85" s="58"/>
      <c r="O85" s="73" t="str">
        <f t="shared" si="23"/>
        <v/>
      </c>
      <c r="P85" s="73" t="str">
        <f t="shared" si="24"/>
        <v/>
      </c>
      <c r="Q85" s="74" t="str">
        <f t="shared" si="25"/>
        <v/>
      </c>
      <c r="R85" s="87" t="str">
        <f t="shared" si="26"/>
        <v/>
      </c>
      <c r="S85" s="91"/>
    </row>
    <row r="86" spans="1:19" ht="16.350000000000001" customHeight="1" x14ac:dyDescent="0.25">
      <c r="A86" s="32" t="str">
        <f t="shared" si="18"/>
        <v/>
      </c>
      <c r="B86" s="4" t="str">
        <f t="shared" si="19"/>
        <v/>
      </c>
      <c r="C86" s="33" t="str">
        <f t="shared" si="20"/>
        <v/>
      </c>
      <c r="D86" s="41">
        <v>6</v>
      </c>
      <c r="E86" s="47" t="s">
        <v>46</v>
      </c>
      <c r="F86" s="47" t="s">
        <v>290</v>
      </c>
      <c r="G86" s="63">
        <f t="shared" si="21"/>
        <v>0</v>
      </c>
      <c r="I86" s="105"/>
      <c r="J86" s="111"/>
      <c r="K86" s="68" t="str">
        <f t="shared" si="22"/>
        <v/>
      </c>
      <c r="L86" s="56"/>
      <c r="M86" s="57"/>
      <c r="N86" s="58"/>
      <c r="O86" s="73" t="str">
        <f t="shared" si="23"/>
        <v/>
      </c>
      <c r="P86" s="73" t="str">
        <f t="shared" si="24"/>
        <v/>
      </c>
      <c r="Q86" s="74" t="str">
        <f t="shared" si="25"/>
        <v/>
      </c>
      <c r="R86" s="87" t="str">
        <f t="shared" si="26"/>
        <v/>
      </c>
      <c r="S86" s="91"/>
    </row>
    <row r="87" spans="1:19" ht="16.350000000000001" customHeight="1" x14ac:dyDescent="0.25">
      <c r="A87" s="32" t="str">
        <f t="shared" si="18"/>
        <v/>
      </c>
      <c r="B87" s="4" t="str">
        <f t="shared" si="19"/>
        <v/>
      </c>
      <c r="C87" s="33" t="str">
        <f t="shared" si="20"/>
        <v/>
      </c>
      <c r="D87" s="41">
        <v>7</v>
      </c>
      <c r="E87" s="47" t="s">
        <v>46</v>
      </c>
      <c r="F87" s="47" t="s">
        <v>290</v>
      </c>
      <c r="G87" s="63">
        <f t="shared" si="21"/>
        <v>0</v>
      </c>
      <c r="I87" s="105"/>
      <c r="J87" s="111"/>
      <c r="K87" s="68" t="str">
        <f t="shared" si="22"/>
        <v/>
      </c>
      <c r="L87" s="56"/>
      <c r="M87" s="57"/>
      <c r="N87" s="58"/>
      <c r="O87" s="73" t="str">
        <f t="shared" si="23"/>
        <v/>
      </c>
      <c r="P87" s="73" t="str">
        <f t="shared" si="24"/>
        <v/>
      </c>
      <c r="Q87" s="74" t="str">
        <f t="shared" si="25"/>
        <v/>
      </c>
      <c r="R87" s="87" t="str">
        <f t="shared" si="26"/>
        <v/>
      </c>
      <c r="S87" s="91"/>
    </row>
    <row r="88" spans="1:19" ht="16.350000000000001" customHeight="1" thickBot="1" x14ac:dyDescent="0.3">
      <c r="A88" s="34" t="str">
        <f t="shared" si="18"/>
        <v/>
      </c>
      <c r="B88" s="35" t="str">
        <f t="shared" si="19"/>
        <v/>
      </c>
      <c r="C88" s="36" t="str">
        <f t="shared" si="20"/>
        <v/>
      </c>
      <c r="D88" s="41">
        <v>8</v>
      </c>
      <c r="E88" s="47" t="s">
        <v>46</v>
      </c>
      <c r="F88" s="47" t="s">
        <v>290</v>
      </c>
      <c r="G88" s="65">
        <f t="shared" si="21"/>
        <v>0</v>
      </c>
      <c r="I88" s="106"/>
      <c r="J88" s="112"/>
      <c r="K88" s="69" t="str">
        <f t="shared" si="22"/>
        <v/>
      </c>
      <c r="L88" s="59"/>
      <c r="M88" s="60"/>
      <c r="N88" s="61"/>
      <c r="O88" s="75" t="str">
        <f t="shared" si="23"/>
        <v/>
      </c>
      <c r="P88" s="75" t="str">
        <f t="shared" si="24"/>
        <v/>
      </c>
      <c r="Q88" s="76" t="str">
        <f t="shared" si="25"/>
        <v/>
      </c>
      <c r="R88" s="88" t="str">
        <f t="shared" si="26"/>
        <v/>
      </c>
      <c r="S88" s="91"/>
    </row>
    <row r="89" spans="1:19" ht="16.350000000000001" customHeight="1" x14ac:dyDescent="0.25">
      <c r="A89" s="29" t="str">
        <f t="shared" si="18"/>
        <v/>
      </c>
      <c r="B89" s="30" t="str">
        <f t="shared" si="19"/>
        <v/>
      </c>
      <c r="C89" s="31" t="str">
        <f t="shared" si="20"/>
        <v/>
      </c>
      <c r="D89" s="40">
        <v>1</v>
      </c>
      <c r="E89" s="44" t="s">
        <v>294</v>
      </c>
      <c r="F89" s="44" t="s">
        <v>289</v>
      </c>
      <c r="G89" s="62">
        <f t="shared" si="21"/>
        <v>0</v>
      </c>
      <c r="I89" s="104" t="str">
        <f>IFERROR(VLOOKUP(E89,cod_cat,3,FALSE)&amp;"-"&amp;VLOOKUP(E89,cod_cat,4,FALSE),"-")</f>
        <v>2002-2003</v>
      </c>
      <c r="J89" s="107" t="s">
        <v>337</v>
      </c>
      <c r="K89" s="70" t="str">
        <f t="shared" si="22"/>
        <v/>
      </c>
      <c r="L89" s="53"/>
      <c r="M89" s="54"/>
      <c r="N89" s="55"/>
      <c r="O89" s="71" t="str">
        <f t="shared" si="23"/>
        <v/>
      </c>
      <c r="P89" s="71" t="str">
        <f t="shared" si="24"/>
        <v/>
      </c>
      <c r="Q89" s="72" t="str">
        <f t="shared" si="25"/>
        <v/>
      </c>
      <c r="R89" s="86" t="str">
        <f t="shared" si="26"/>
        <v/>
      </c>
      <c r="S89" s="91"/>
    </row>
    <row r="90" spans="1:19" ht="16.350000000000001" customHeight="1" x14ac:dyDescent="0.25">
      <c r="A90" s="32" t="str">
        <f t="shared" si="18"/>
        <v/>
      </c>
      <c r="B90" s="4" t="str">
        <f t="shared" si="19"/>
        <v/>
      </c>
      <c r="C90" s="33" t="str">
        <f t="shared" si="20"/>
        <v/>
      </c>
      <c r="D90" s="41">
        <v>2</v>
      </c>
      <c r="E90" s="45" t="s">
        <v>294</v>
      </c>
      <c r="F90" s="45" t="s">
        <v>289</v>
      </c>
      <c r="G90" s="63">
        <f t="shared" si="21"/>
        <v>0</v>
      </c>
      <c r="I90" s="105"/>
      <c r="J90" s="108"/>
      <c r="K90" s="68" t="str">
        <f t="shared" si="22"/>
        <v/>
      </c>
      <c r="L90" s="56"/>
      <c r="M90" s="57"/>
      <c r="N90" s="58"/>
      <c r="O90" s="73" t="str">
        <f t="shared" si="23"/>
        <v/>
      </c>
      <c r="P90" s="73" t="str">
        <f t="shared" si="24"/>
        <v/>
      </c>
      <c r="Q90" s="74" t="str">
        <f t="shared" si="25"/>
        <v/>
      </c>
      <c r="R90" s="87" t="str">
        <f t="shared" si="26"/>
        <v/>
      </c>
      <c r="S90" s="91"/>
    </row>
    <row r="91" spans="1:19" ht="16.350000000000001" customHeight="1" x14ac:dyDescent="0.25">
      <c r="A91" s="32" t="str">
        <f t="shared" si="18"/>
        <v/>
      </c>
      <c r="B91" s="4" t="str">
        <f t="shared" si="19"/>
        <v/>
      </c>
      <c r="C91" s="33" t="str">
        <f t="shared" si="20"/>
        <v/>
      </c>
      <c r="D91" s="41">
        <v>3</v>
      </c>
      <c r="E91" s="45" t="s">
        <v>294</v>
      </c>
      <c r="F91" s="45" t="s">
        <v>289</v>
      </c>
      <c r="G91" s="63">
        <f t="shared" si="21"/>
        <v>0</v>
      </c>
      <c r="I91" s="105"/>
      <c r="J91" s="108"/>
      <c r="K91" s="68" t="str">
        <f t="shared" si="22"/>
        <v/>
      </c>
      <c r="L91" s="56"/>
      <c r="M91" s="57"/>
      <c r="N91" s="58"/>
      <c r="O91" s="73" t="str">
        <f t="shared" si="23"/>
        <v/>
      </c>
      <c r="P91" s="73" t="str">
        <f t="shared" si="24"/>
        <v/>
      </c>
      <c r="Q91" s="74" t="str">
        <f t="shared" si="25"/>
        <v/>
      </c>
      <c r="R91" s="87" t="str">
        <f t="shared" si="26"/>
        <v/>
      </c>
      <c r="S91" s="91"/>
    </row>
    <row r="92" spans="1:19" ht="16.350000000000001" customHeight="1" x14ac:dyDescent="0.25">
      <c r="A92" s="32" t="str">
        <f t="shared" si="18"/>
        <v/>
      </c>
      <c r="B92" s="4" t="str">
        <f t="shared" si="19"/>
        <v/>
      </c>
      <c r="C92" s="33" t="str">
        <f t="shared" si="20"/>
        <v/>
      </c>
      <c r="D92" s="41">
        <v>4</v>
      </c>
      <c r="E92" s="45" t="s">
        <v>294</v>
      </c>
      <c r="F92" s="45" t="s">
        <v>289</v>
      </c>
      <c r="G92" s="63">
        <f t="shared" si="21"/>
        <v>0</v>
      </c>
      <c r="I92" s="105"/>
      <c r="J92" s="108"/>
      <c r="K92" s="68" t="str">
        <f t="shared" si="22"/>
        <v/>
      </c>
      <c r="L92" s="56"/>
      <c r="M92" s="57"/>
      <c r="N92" s="58"/>
      <c r="O92" s="73" t="str">
        <f t="shared" si="23"/>
        <v/>
      </c>
      <c r="P92" s="73" t="str">
        <f t="shared" si="24"/>
        <v/>
      </c>
      <c r="Q92" s="74" t="str">
        <f t="shared" si="25"/>
        <v/>
      </c>
      <c r="R92" s="87" t="str">
        <f t="shared" si="26"/>
        <v/>
      </c>
      <c r="S92" s="91"/>
    </row>
    <row r="93" spans="1:19" ht="16.350000000000001" customHeight="1" x14ac:dyDescent="0.25">
      <c r="A93" s="32" t="str">
        <f t="shared" si="18"/>
        <v/>
      </c>
      <c r="B93" s="4" t="str">
        <f t="shared" si="19"/>
        <v/>
      </c>
      <c r="C93" s="33" t="str">
        <f t="shared" si="20"/>
        <v/>
      </c>
      <c r="D93" s="41">
        <v>5</v>
      </c>
      <c r="E93" s="45" t="s">
        <v>294</v>
      </c>
      <c r="F93" s="45" t="s">
        <v>289</v>
      </c>
      <c r="G93" s="63">
        <f t="shared" si="21"/>
        <v>0</v>
      </c>
      <c r="I93" s="105"/>
      <c r="J93" s="108"/>
      <c r="K93" s="68" t="str">
        <f t="shared" si="22"/>
        <v/>
      </c>
      <c r="L93" s="56"/>
      <c r="M93" s="57"/>
      <c r="N93" s="58"/>
      <c r="O93" s="73" t="str">
        <f t="shared" si="23"/>
        <v/>
      </c>
      <c r="P93" s="73" t="str">
        <f t="shared" si="24"/>
        <v/>
      </c>
      <c r="Q93" s="74" t="str">
        <f t="shared" si="25"/>
        <v/>
      </c>
      <c r="R93" s="87" t="str">
        <f t="shared" si="26"/>
        <v/>
      </c>
      <c r="S93" s="91"/>
    </row>
    <row r="94" spans="1:19" ht="16.350000000000001" customHeight="1" x14ac:dyDescent="0.25">
      <c r="A94" s="32" t="str">
        <f t="shared" si="18"/>
        <v/>
      </c>
      <c r="B94" s="4" t="str">
        <f t="shared" si="19"/>
        <v/>
      </c>
      <c r="C94" s="33" t="str">
        <f t="shared" si="20"/>
        <v/>
      </c>
      <c r="D94" s="41">
        <v>6</v>
      </c>
      <c r="E94" s="45" t="s">
        <v>294</v>
      </c>
      <c r="F94" s="45" t="s">
        <v>289</v>
      </c>
      <c r="G94" s="63">
        <f t="shared" si="21"/>
        <v>0</v>
      </c>
      <c r="I94" s="105"/>
      <c r="J94" s="108"/>
      <c r="K94" s="68" t="str">
        <f t="shared" si="22"/>
        <v/>
      </c>
      <c r="L94" s="56"/>
      <c r="M94" s="57"/>
      <c r="N94" s="58"/>
      <c r="O94" s="73" t="str">
        <f t="shared" si="23"/>
        <v/>
      </c>
      <c r="P94" s="73" t="str">
        <f t="shared" si="24"/>
        <v/>
      </c>
      <c r="Q94" s="74" t="str">
        <f t="shared" si="25"/>
        <v/>
      </c>
      <c r="R94" s="87" t="str">
        <f t="shared" si="26"/>
        <v/>
      </c>
      <c r="S94" s="91"/>
    </row>
    <row r="95" spans="1:19" ht="16.350000000000001" customHeight="1" x14ac:dyDescent="0.25">
      <c r="A95" s="32" t="str">
        <f t="shared" si="18"/>
        <v/>
      </c>
      <c r="B95" s="4" t="str">
        <f t="shared" si="19"/>
        <v/>
      </c>
      <c r="C95" s="33" t="str">
        <f t="shared" si="20"/>
        <v/>
      </c>
      <c r="D95" s="41">
        <v>7</v>
      </c>
      <c r="E95" s="45" t="s">
        <v>294</v>
      </c>
      <c r="F95" s="45" t="s">
        <v>289</v>
      </c>
      <c r="G95" s="63">
        <f t="shared" si="21"/>
        <v>0</v>
      </c>
      <c r="I95" s="105"/>
      <c r="J95" s="108"/>
      <c r="K95" s="68" t="str">
        <f t="shared" si="22"/>
        <v/>
      </c>
      <c r="L95" s="56"/>
      <c r="M95" s="57"/>
      <c r="N95" s="58"/>
      <c r="O95" s="73" t="str">
        <f t="shared" si="23"/>
        <v/>
      </c>
      <c r="P95" s="73" t="str">
        <f t="shared" si="24"/>
        <v/>
      </c>
      <c r="Q95" s="74" t="str">
        <f t="shared" si="25"/>
        <v/>
      </c>
      <c r="R95" s="87" t="str">
        <f t="shared" si="26"/>
        <v/>
      </c>
      <c r="S95" s="91"/>
    </row>
    <row r="96" spans="1:19" ht="16.350000000000001" customHeight="1" thickBot="1" x14ac:dyDescent="0.3">
      <c r="A96" s="34" t="str">
        <f t="shared" si="18"/>
        <v/>
      </c>
      <c r="B96" s="35" t="str">
        <f t="shared" si="19"/>
        <v/>
      </c>
      <c r="C96" s="36" t="str">
        <f t="shared" si="20"/>
        <v/>
      </c>
      <c r="D96" s="42">
        <v>8</v>
      </c>
      <c r="E96" s="46" t="s">
        <v>294</v>
      </c>
      <c r="F96" s="46" t="s">
        <v>289</v>
      </c>
      <c r="G96" s="64">
        <f t="shared" si="21"/>
        <v>0</v>
      </c>
      <c r="I96" s="105"/>
      <c r="J96" s="109"/>
      <c r="K96" s="69" t="str">
        <f t="shared" si="22"/>
        <v/>
      </c>
      <c r="L96" s="59"/>
      <c r="M96" s="60"/>
      <c r="N96" s="61"/>
      <c r="O96" s="75" t="str">
        <f t="shared" si="23"/>
        <v/>
      </c>
      <c r="P96" s="75" t="str">
        <f t="shared" si="24"/>
        <v/>
      </c>
      <c r="Q96" s="76" t="str">
        <f t="shared" si="25"/>
        <v/>
      </c>
      <c r="R96" s="88" t="str">
        <f t="shared" si="26"/>
        <v/>
      </c>
      <c r="S96" s="91"/>
    </row>
    <row r="97" spans="1:19" ht="16.350000000000001" customHeight="1" x14ac:dyDescent="0.25">
      <c r="A97" s="29" t="str">
        <f t="shared" si="18"/>
        <v/>
      </c>
      <c r="B97" s="30" t="str">
        <f t="shared" si="19"/>
        <v/>
      </c>
      <c r="C97" s="31" t="str">
        <f t="shared" si="20"/>
        <v/>
      </c>
      <c r="D97" s="41">
        <v>1</v>
      </c>
      <c r="E97" s="47" t="s">
        <v>295</v>
      </c>
      <c r="F97" s="47" t="s">
        <v>290</v>
      </c>
      <c r="G97" s="66">
        <f t="shared" si="21"/>
        <v>0</v>
      </c>
      <c r="I97" s="105"/>
      <c r="J97" s="110" t="s">
        <v>338</v>
      </c>
      <c r="K97" s="70" t="str">
        <f t="shared" si="22"/>
        <v/>
      </c>
      <c r="L97" s="53"/>
      <c r="M97" s="54"/>
      <c r="N97" s="55"/>
      <c r="O97" s="71" t="str">
        <f t="shared" si="23"/>
        <v/>
      </c>
      <c r="P97" s="71" t="str">
        <f t="shared" si="24"/>
        <v/>
      </c>
      <c r="Q97" s="72" t="str">
        <f t="shared" si="25"/>
        <v/>
      </c>
      <c r="R97" s="86" t="str">
        <f t="shared" si="26"/>
        <v/>
      </c>
      <c r="S97" s="91"/>
    </row>
    <row r="98" spans="1:19" ht="16.350000000000001" customHeight="1" x14ac:dyDescent="0.25">
      <c r="A98" s="32" t="str">
        <f t="shared" si="18"/>
        <v/>
      </c>
      <c r="B98" s="4" t="str">
        <f t="shared" si="19"/>
        <v/>
      </c>
      <c r="C98" s="33" t="str">
        <f t="shared" si="20"/>
        <v/>
      </c>
      <c r="D98" s="41">
        <v>2</v>
      </c>
      <c r="E98" s="47" t="s">
        <v>295</v>
      </c>
      <c r="F98" s="47" t="s">
        <v>290</v>
      </c>
      <c r="G98" s="63">
        <f t="shared" si="21"/>
        <v>0</v>
      </c>
      <c r="I98" s="105"/>
      <c r="J98" s="111"/>
      <c r="K98" s="68" t="str">
        <f t="shared" si="22"/>
        <v/>
      </c>
      <c r="L98" s="56"/>
      <c r="M98" s="57"/>
      <c r="N98" s="58"/>
      <c r="O98" s="73" t="str">
        <f t="shared" si="23"/>
        <v/>
      </c>
      <c r="P98" s="73" t="str">
        <f t="shared" si="24"/>
        <v/>
      </c>
      <c r="Q98" s="74" t="str">
        <f t="shared" si="25"/>
        <v/>
      </c>
      <c r="R98" s="87" t="str">
        <f t="shared" si="26"/>
        <v/>
      </c>
      <c r="S98" s="91"/>
    </row>
    <row r="99" spans="1:19" ht="16.350000000000001" customHeight="1" x14ac:dyDescent="0.25">
      <c r="A99" s="32" t="str">
        <f t="shared" si="18"/>
        <v/>
      </c>
      <c r="B99" s="4" t="str">
        <f t="shared" si="19"/>
        <v/>
      </c>
      <c r="C99" s="33" t="str">
        <f t="shared" si="20"/>
        <v/>
      </c>
      <c r="D99" s="41">
        <v>3</v>
      </c>
      <c r="E99" s="47" t="s">
        <v>295</v>
      </c>
      <c r="F99" s="47" t="s">
        <v>290</v>
      </c>
      <c r="G99" s="63">
        <f t="shared" si="21"/>
        <v>0</v>
      </c>
      <c r="I99" s="105"/>
      <c r="J99" s="111"/>
      <c r="K99" s="68" t="str">
        <f t="shared" si="22"/>
        <v/>
      </c>
      <c r="L99" s="56"/>
      <c r="M99" s="57"/>
      <c r="N99" s="58"/>
      <c r="O99" s="73" t="str">
        <f t="shared" si="23"/>
        <v/>
      </c>
      <c r="P99" s="73" t="str">
        <f t="shared" si="24"/>
        <v/>
      </c>
      <c r="Q99" s="74" t="str">
        <f t="shared" si="25"/>
        <v/>
      </c>
      <c r="R99" s="87" t="str">
        <f t="shared" si="26"/>
        <v/>
      </c>
      <c r="S99" s="91"/>
    </row>
    <row r="100" spans="1:19" ht="16.350000000000001" customHeight="1" x14ac:dyDescent="0.25">
      <c r="A100" s="32" t="str">
        <f t="shared" si="18"/>
        <v/>
      </c>
      <c r="B100" s="4" t="str">
        <f t="shared" si="19"/>
        <v/>
      </c>
      <c r="C100" s="33" t="str">
        <f t="shared" si="20"/>
        <v/>
      </c>
      <c r="D100" s="41">
        <v>4</v>
      </c>
      <c r="E100" s="47" t="s">
        <v>295</v>
      </c>
      <c r="F100" s="47" t="s">
        <v>290</v>
      </c>
      <c r="G100" s="63">
        <f t="shared" si="21"/>
        <v>0</v>
      </c>
      <c r="I100" s="105"/>
      <c r="J100" s="111"/>
      <c r="K100" s="68" t="str">
        <f t="shared" si="22"/>
        <v/>
      </c>
      <c r="L100" s="56"/>
      <c r="M100" s="57"/>
      <c r="N100" s="58"/>
      <c r="O100" s="73" t="str">
        <f t="shared" si="23"/>
        <v/>
      </c>
      <c r="P100" s="73" t="str">
        <f t="shared" si="24"/>
        <v/>
      </c>
      <c r="Q100" s="74" t="str">
        <f t="shared" si="25"/>
        <v/>
      </c>
      <c r="R100" s="87" t="str">
        <f t="shared" si="26"/>
        <v/>
      </c>
      <c r="S100" s="91"/>
    </row>
    <row r="101" spans="1:19" ht="16.350000000000001" customHeight="1" x14ac:dyDescent="0.25">
      <c r="A101" s="32" t="str">
        <f t="shared" si="18"/>
        <v/>
      </c>
      <c r="B101" s="4" t="str">
        <f t="shared" si="19"/>
        <v/>
      </c>
      <c r="C101" s="33" t="str">
        <f t="shared" si="20"/>
        <v/>
      </c>
      <c r="D101" s="41">
        <v>5</v>
      </c>
      <c r="E101" s="47" t="s">
        <v>295</v>
      </c>
      <c r="F101" s="47" t="s">
        <v>290</v>
      </c>
      <c r="G101" s="63">
        <f t="shared" si="21"/>
        <v>0</v>
      </c>
      <c r="I101" s="105"/>
      <c r="J101" s="111"/>
      <c r="K101" s="68" t="str">
        <f t="shared" si="22"/>
        <v/>
      </c>
      <c r="L101" s="56"/>
      <c r="M101" s="57"/>
      <c r="N101" s="58"/>
      <c r="O101" s="73" t="str">
        <f t="shared" si="23"/>
        <v/>
      </c>
      <c r="P101" s="73" t="str">
        <f t="shared" si="24"/>
        <v/>
      </c>
      <c r="Q101" s="74" t="str">
        <f t="shared" si="25"/>
        <v/>
      </c>
      <c r="R101" s="87" t="str">
        <f t="shared" si="26"/>
        <v/>
      </c>
      <c r="S101" s="91"/>
    </row>
    <row r="102" spans="1:19" ht="16.350000000000001" customHeight="1" x14ac:dyDescent="0.25">
      <c r="A102" s="32" t="str">
        <f t="shared" si="18"/>
        <v/>
      </c>
      <c r="B102" s="4" t="str">
        <f t="shared" si="19"/>
        <v/>
      </c>
      <c r="C102" s="33" t="str">
        <f t="shared" si="20"/>
        <v/>
      </c>
      <c r="D102" s="41">
        <v>6</v>
      </c>
      <c r="E102" s="47" t="s">
        <v>295</v>
      </c>
      <c r="F102" s="47" t="s">
        <v>290</v>
      </c>
      <c r="G102" s="63">
        <f t="shared" si="21"/>
        <v>0</v>
      </c>
      <c r="I102" s="105"/>
      <c r="J102" s="111"/>
      <c r="K102" s="68" t="str">
        <f t="shared" si="22"/>
        <v/>
      </c>
      <c r="L102" s="56"/>
      <c r="M102" s="57"/>
      <c r="N102" s="58"/>
      <c r="O102" s="73" t="str">
        <f t="shared" si="23"/>
        <v/>
      </c>
      <c r="P102" s="73" t="str">
        <f t="shared" si="24"/>
        <v/>
      </c>
      <c r="Q102" s="74" t="str">
        <f t="shared" si="25"/>
        <v/>
      </c>
      <c r="R102" s="87" t="str">
        <f t="shared" si="26"/>
        <v/>
      </c>
      <c r="S102" s="91"/>
    </row>
    <row r="103" spans="1:19" ht="16.350000000000001" customHeight="1" x14ac:dyDescent="0.25">
      <c r="A103" s="32" t="str">
        <f t="shared" si="18"/>
        <v/>
      </c>
      <c r="B103" s="4" t="str">
        <f t="shared" si="19"/>
        <v/>
      </c>
      <c r="C103" s="33" t="str">
        <f t="shared" si="20"/>
        <v/>
      </c>
      <c r="D103" s="41">
        <v>7</v>
      </c>
      <c r="E103" s="47" t="s">
        <v>295</v>
      </c>
      <c r="F103" s="47" t="s">
        <v>290</v>
      </c>
      <c r="G103" s="63">
        <f t="shared" si="21"/>
        <v>0</v>
      </c>
      <c r="I103" s="105"/>
      <c r="J103" s="111"/>
      <c r="K103" s="68" t="str">
        <f t="shared" si="22"/>
        <v/>
      </c>
      <c r="L103" s="56"/>
      <c r="M103" s="57"/>
      <c r="N103" s="58"/>
      <c r="O103" s="73" t="str">
        <f t="shared" si="23"/>
        <v/>
      </c>
      <c r="P103" s="73" t="str">
        <f t="shared" si="24"/>
        <v/>
      </c>
      <c r="Q103" s="74" t="str">
        <f t="shared" si="25"/>
        <v/>
      </c>
      <c r="R103" s="87" t="str">
        <f t="shared" si="26"/>
        <v/>
      </c>
      <c r="S103" s="91"/>
    </row>
    <row r="104" spans="1:19" ht="16.350000000000001" customHeight="1" thickBot="1" x14ac:dyDescent="0.3">
      <c r="A104" s="34" t="str">
        <f t="shared" si="18"/>
        <v/>
      </c>
      <c r="B104" s="35" t="str">
        <f t="shared" si="19"/>
        <v/>
      </c>
      <c r="C104" s="36" t="str">
        <f t="shared" si="20"/>
        <v/>
      </c>
      <c r="D104" s="41">
        <v>8</v>
      </c>
      <c r="E104" s="47" t="s">
        <v>295</v>
      </c>
      <c r="F104" s="47" t="s">
        <v>290</v>
      </c>
      <c r="G104" s="65">
        <f t="shared" si="21"/>
        <v>0</v>
      </c>
      <c r="I104" s="106"/>
      <c r="J104" s="112"/>
      <c r="K104" s="69" t="str">
        <f t="shared" si="22"/>
        <v/>
      </c>
      <c r="L104" s="59"/>
      <c r="M104" s="60"/>
      <c r="N104" s="61"/>
      <c r="O104" s="75" t="str">
        <f t="shared" si="23"/>
        <v/>
      </c>
      <c r="P104" s="75" t="str">
        <f t="shared" si="24"/>
        <v/>
      </c>
      <c r="Q104" s="76" t="str">
        <f t="shared" si="25"/>
        <v/>
      </c>
      <c r="R104" s="88" t="str">
        <f t="shared" si="26"/>
        <v/>
      </c>
      <c r="S104" s="91"/>
    </row>
    <row r="105" spans="1:19" ht="16.350000000000001" customHeight="1" x14ac:dyDescent="0.25">
      <c r="A105" s="29" t="str">
        <f t="shared" ref="A105:A136" si="27">IF(N105="","",IF(G105=1,E105,"Erreur"))</f>
        <v/>
      </c>
      <c r="B105" s="30" t="str">
        <f t="shared" ref="B105:B136" si="28">IF(N105="","",IF(G105=1,$M$5,"date"))</f>
        <v/>
      </c>
      <c r="C105" s="31" t="str">
        <f t="shared" ref="C105:C136" si="29">IF(N105="","",IF(G105=1,D105,"de"))</f>
        <v/>
      </c>
      <c r="D105" s="40">
        <v>1</v>
      </c>
      <c r="E105" s="44" t="s">
        <v>296</v>
      </c>
      <c r="F105" s="44" t="s">
        <v>289</v>
      </c>
      <c r="G105" s="62">
        <f t="shared" ref="G105:G120" si="30">IF(OR(VLOOKUP(E105,cod_cat,3,FALSE)=YEAR(N105),VLOOKUP(E105,cod_cat,4,FALSE)=YEAR(N105)),1,0)</f>
        <v>0</v>
      </c>
      <c r="I105" s="104" t="str">
        <f>IFERROR(VLOOKUP(E105,cod_cat,3,FALSE)&amp;"-"&amp;VLOOKUP(E105,cod_cat,4,FALSE),"-")</f>
        <v>2000-2001</v>
      </c>
      <c r="J105" s="107" t="s">
        <v>339</v>
      </c>
      <c r="K105" s="70" t="str">
        <f t="shared" ref="K105:K135" si="31">IF(N105="","",IF(G105=1,A105&amp;" "&amp;B105&amp;" "&amp;C105,"Naissance"))</f>
        <v/>
      </c>
      <c r="L105" s="53"/>
      <c r="M105" s="54"/>
      <c r="N105" s="55"/>
      <c r="O105" s="71" t="str">
        <f t="shared" ref="O105:O136" si="32">IF(L105="","",F105)</f>
        <v/>
      </c>
      <c r="P105" s="71" t="str">
        <f t="shared" ref="P105:P136" si="33">IF(B105&lt;&gt;$M$5,"",VLOOKUP(A105,cod_cat,2,FALSE))</f>
        <v/>
      </c>
      <c r="Q105" s="72" t="str">
        <f t="shared" ref="Q105:Q136" si="34">IF(B105&lt;&gt;$M$5,"",$M$4)</f>
        <v/>
      </c>
      <c r="R105" s="86" t="str">
        <f t="shared" ref="R105:R136" si="35">IF(B105&lt;&gt;$M$5,"",$R$2)</f>
        <v/>
      </c>
      <c r="S105" s="91"/>
    </row>
    <row r="106" spans="1:19" ht="16.350000000000001" customHeight="1" x14ac:dyDescent="0.25">
      <c r="A106" s="32" t="str">
        <f t="shared" si="27"/>
        <v/>
      </c>
      <c r="B106" s="4" t="str">
        <f t="shared" si="28"/>
        <v/>
      </c>
      <c r="C106" s="33" t="str">
        <f t="shared" si="29"/>
        <v/>
      </c>
      <c r="D106" s="41">
        <v>2</v>
      </c>
      <c r="E106" s="45" t="s">
        <v>296</v>
      </c>
      <c r="F106" s="45" t="s">
        <v>289</v>
      </c>
      <c r="G106" s="63">
        <f t="shared" si="30"/>
        <v>0</v>
      </c>
      <c r="I106" s="105"/>
      <c r="J106" s="108"/>
      <c r="K106" s="68" t="str">
        <f t="shared" si="31"/>
        <v/>
      </c>
      <c r="L106" s="56"/>
      <c r="M106" s="57"/>
      <c r="N106" s="58"/>
      <c r="O106" s="73" t="str">
        <f t="shared" si="32"/>
        <v/>
      </c>
      <c r="P106" s="73" t="str">
        <f t="shared" si="33"/>
        <v/>
      </c>
      <c r="Q106" s="74" t="str">
        <f t="shared" si="34"/>
        <v/>
      </c>
      <c r="R106" s="87" t="str">
        <f t="shared" si="35"/>
        <v/>
      </c>
      <c r="S106" s="91"/>
    </row>
    <row r="107" spans="1:19" ht="16.350000000000001" customHeight="1" x14ac:dyDescent="0.25">
      <c r="A107" s="32" t="str">
        <f t="shared" si="27"/>
        <v/>
      </c>
      <c r="B107" s="4" t="str">
        <f t="shared" si="28"/>
        <v/>
      </c>
      <c r="C107" s="33" t="str">
        <f t="shared" si="29"/>
        <v/>
      </c>
      <c r="D107" s="41">
        <v>3</v>
      </c>
      <c r="E107" s="45" t="s">
        <v>296</v>
      </c>
      <c r="F107" s="45" t="s">
        <v>289</v>
      </c>
      <c r="G107" s="63">
        <f t="shared" si="30"/>
        <v>0</v>
      </c>
      <c r="I107" s="105"/>
      <c r="J107" s="108"/>
      <c r="K107" s="68" t="str">
        <f t="shared" si="31"/>
        <v/>
      </c>
      <c r="L107" s="56"/>
      <c r="M107" s="57"/>
      <c r="N107" s="58"/>
      <c r="O107" s="73" t="str">
        <f t="shared" si="32"/>
        <v/>
      </c>
      <c r="P107" s="73" t="str">
        <f t="shared" si="33"/>
        <v/>
      </c>
      <c r="Q107" s="74" t="str">
        <f t="shared" si="34"/>
        <v/>
      </c>
      <c r="R107" s="87" t="str">
        <f t="shared" si="35"/>
        <v/>
      </c>
      <c r="S107" s="91"/>
    </row>
    <row r="108" spans="1:19" ht="16.350000000000001" customHeight="1" x14ac:dyDescent="0.25">
      <c r="A108" s="32" t="str">
        <f t="shared" si="27"/>
        <v/>
      </c>
      <c r="B108" s="4" t="str">
        <f t="shared" si="28"/>
        <v/>
      </c>
      <c r="C108" s="33" t="str">
        <f t="shared" si="29"/>
        <v/>
      </c>
      <c r="D108" s="41">
        <v>4</v>
      </c>
      <c r="E108" s="45" t="s">
        <v>296</v>
      </c>
      <c r="F108" s="45" t="s">
        <v>289</v>
      </c>
      <c r="G108" s="63">
        <f t="shared" si="30"/>
        <v>0</v>
      </c>
      <c r="I108" s="105"/>
      <c r="J108" s="108"/>
      <c r="K108" s="68" t="str">
        <f t="shared" si="31"/>
        <v/>
      </c>
      <c r="L108" s="56"/>
      <c r="M108" s="57"/>
      <c r="N108" s="58"/>
      <c r="O108" s="73" t="str">
        <f t="shared" si="32"/>
        <v/>
      </c>
      <c r="P108" s="73" t="str">
        <f t="shared" si="33"/>
        <v/>
      </c>
      <c r="Q108" s="74" t="str">
        <f t="shared" si="34"/>
        <v/>
      </c>
      <c r="R108" s="87" t="str">
        <f t="shared" si="35"/>
        <v/>
      </c>
      <c r="S108" s="91"/>
    </row>
    <row r="109" spans="1:19" ht="16.350000000000001" customHeight="1" x14ac:dyDescent="0.25">
      <c r="A109" s="32" t="str">
        <f t="shared" si="27"/>
        <v/>
      </c>
      <c r="B109" s="4" t="str">
        <f t="shared" si="28"/>
        <v/>
      </c>
      <c r="C109" s="33" t="str">
        <f t="shared" si="29"/>
        <v/>
      </c>
      <c r="D109" s="41">
        <v>5</v>
      </c>
      <c r="E109" s="45" t="s">
        <v>296</v>
      </c>
      <c r="F109" s="45" t="s">
        <v>289</v>
      </c>
      <c r="G109" s="63">
        <f t="shared" si="30"/>
        <v>0</v>
      </c>
      <c r="I109" s="105"/>
      <c r="J109" s="108"/>
      <c r="K109" s="68" t="str">
        <f t="shared" si="31"/>
        <v/>
      </c>
      <c r="L109" s="56"/>
      <c r="M109" s="57"/>
      <c r="N109" s="58"/>
      <c r="O109" s="73" t="str">
        <f t="shared" si="32"/>
        <v/>
      </c>
      <c r="P109" s="73" t="str">
        <f t="shared" si="33"/>
        <v/>
      </c>
      <c r="Q109" s="74" t="str">
        <f t="shared" si="34"/>
        <v/>
      </c>
      <c r="R109" s="87" t="str">
        <f t="shared" si="35"/>
        <v/>
      </c>
      <c r="S109" s="91"/>
    </row>
    <row r="110" spans="1:19" ht="16.350000000000001" customHeight="1" x14ac:dyDescent="0.25">
      <c r="A110" s="32" t="str">
        <f t="shared" si="27"/>
        <v/>
      </c>
      <c r="B110" s="4" t="str">
        <f t="shared" si="28"/>
        <v/>
      </c>
      <c r="C110" s="33" t="str">
        <f t="shared" si="29"/>
        <v/>
      </c>
      <c r="D110" s="41">
        <v>6</v>
      </c>
      <c r="E110" s="45" t="s">
        <v>296</v>
      </c>
      <c r="F110" s="45" t="s">
        <v>289</v>
      </c>
      <c r="G110" s="63">
        <f t="shared" si="30"/>
        <v>0</v>
      </c>
      <c r="I110" s="105"/>
      <c r="J110" s="108"/>
      <c r="K110" s="68" t="str">
        <f t="shared" si="31"/>
        <v/>
      </c>
      <c r="L110" s="56"/>
      <c r="M110" s="57"/>
      <c r="N110" s="58"/>
      <c r="O110" s="73" t="str">
        <f t="shared" si="32"/>
        <v/>
      </c>
      <c r="P110" s="73" t="str">
        <f t="shared" si="33"/>
        <v/>
      </c>
      <c r="Q110" s="74" t="str">
        <f t="shared" si="34"/>
        <v/>
      </c>
      <c r="R110" s="87" t="str">
        <f t="shared" si="35"/>
        <v/>
      </c>
      <c r="S110" s="91"/>
    </row>
    <row r="111" spans="1:19" ht="16.350000000000001" customHeight="1" x14ac:dyDescent="0.25">
      <c r="A111" s="32" t="str">
        <f t="shared" si="27"/>
        <v/>
      </c>
      <c r="B111" s="4" t="str">
        <f t="shared" si="28"/>
        <v/>
      </c>
      <c r="C111" s="33" t="str">
        <f t="shared" si="29"/>
        <v/>
      </c>
      <c r="D111" s="41">
        <v>7</v>
      </c>
      <c r="E111" s="45" t="s">
        <v>296</v>
      </c>
      <c r="F111" s="45" t="s">
        <v>289</v>
      </c>
      <c r="G111" s="63">
        <f t="shared" si="30"/>
        <v>0</v>
      </c>
      <c r="I111" s="105"/>
      <c r="J111" s="108"/>
      <c r="K111" s="68" t="str">
        <f t="shared" si="31"/>
        <v/>
      </c>
      <c r="L111" s="56"/>
      <c r="M111" s="57"/>
      <c r="N111" s="58"/>
      <c r="O111" s="73" t="str">
        <f t="shared" si="32"/>
        <v/>
      </c>
      <c r="P111" s="73" t="str">
        <f t="shared" si="33"/>
        <v/>
      </c>
      <c r="Q111" s="74" t="str">
        <f t="shared" si="34"/>
        <v/>
      </c>
      <c r="R111" s="87" t="str">
        <f t="shared" si="35"/>
        <v/>
      </c>
      <c r="S111" s="91"/>
    </row>
    <row r="112" spans="1:19" ht="16.350000000000001" customHeight="1" thickBot="1" x14ac:dyDescent="0.3">
      <c r="A112" s="34" t="str">
        <f t="shared" si="27"/>
        <v/>
      </c>
      <c r="B112" s="35" t="str">
        <f t="shared" si="28"/>
        <v/>
      </c>
      <c r="C112" s="36" t="str">
        <f t="shared" si="29"/>
        <v/>
      </c>
      <c r="D112" s="42">
        <v>8</v>
      </c>
      <c r="E112" s="46" t="s">
        <v>296</v>
      </c>
      <c r="F112" s="46" t="s">
        <v>289</v>
      </c>
      <c r="G112" s="64">
        <f t="shared" si="30"/>
        <v>0</v>
      </c>
      <c r="I112" s="105"/>
      <c r="J112" s="109"/>
      <c r="K112" s="69" t="str">
        <f t="shared" si="31"/>
        <v/>
      </c>
      <c r="L112" s="59"/>
      <c r="M112" s="60"/>
      <c r="N112" s="61"/>
      <c r="O112" s="75" t="str">
        <f t="shared" si="32"/>
        <v/>
      </c>
      <c r="P112" s="75" t="str">
        <f t="shared" si="33"/>
        <v/>
      </c>
      <c r="Q112" s="76" t="str">
        <f t="shared" si="34"/>
        <v/>
      </c>
      <c r="R112" s="88" t="str">
        <f t="shared" si="35"/>
        <v/>
      </c>
      <c r="S112" s="91"/>
    </row>
    <row r="113" spans="1:19" ht="16.350000000000001" customHeight="1" x14ac:dyDescent="0.25">
      <c r="A113" s="29" t="str">
        <f t="shared" si="27"/>
        <v/>
      </c>
      <c r="B113" s="30" t="str">
        <f t="shared" si="28"/>
        <v/>
      </c>
      <c r="C113" s="31" t="str">
        <f t="shared" si="29"/>
        <v/>
      </c>
      <c r="D113" s="41">
        <v>1</v>
      </c>
      <c r="E113" s="47" t="s">
        <v>297</v>
      </c>
      <c r="F113" s="47" t="s">
        <v>290</v>
      </c>
      <c r="G113" s="66">
        <f t="shared" si="30"/>
        <v>0</v>
      </c>
      <c r="I113" s="105"/>
      <c r="J113" s="110" t="s">
        <v>340</v>
      </c>
      <c r="K113" s="70" t="str">
        <f t="shared" si="31"/>
        <v/>
      </c>
      <c r="L113" s="53"/>
      <c r="M113" s="54"/>
      <c r="N113" s="55"/>
      <c r="O113" s="71" t="str">
        <f t="shared" si="32"/>
        <v/>
      </c>
      <c r="P113" s="71" t="str">
        <f t="shared" si="33"/>
        <v/>
      </c>
      <c r="Q113" s="72" t="str">
        <f t="shared" si="34"/>
        <v/>
      </c>
      <c r="R113" s="86" t="str">
        <f t="shared" si="35"/>
        <v/>
      </c>
      <c r="S113" s="91"/>
    </row>
    <row r="114" spans="1:19" ht="16.350000000000001" customHeight="1" x14ac:dyDescent="0.25">
      <c r="A114" s="32" t="str">
        <f t="shared" si="27"/>
        <v/>
      </c>
      <c r="B114" s="4" t="str">
        <f t="shared" si="28"/>
        <v/>
      </c>
      <c r="C114" s="33" t="str">
        <f t="shared" si="29"/>
        <v/>
      </c>
      <c r="D114" s="41">
        <v>2</v>
      </c>
      <c r="E114" s="47" t="s">
        <v>297</v>
      </c>
      <c r="F114" s="47" t="s">
        <v>290</v>
      </c>
      <c r="G114" s="63">
        <f t="shared" si="30"/>
        <v>0</v>
      </c>
      <c r="I114" s="105"/>
      <c r="J114" s="111"/>
      <c r="K114" s="68" t="str">
        <f t="shared" si="31"/>
        <v/>
      </c>
      <c r="L114" s="56"/>
      <c r="M114" s="57"/>
      <c r="N114" s="58"/>
      <c r="O114" s="73" t="str">
        <f t="shared" si="32"/>
        <v/>
      </c>
      <c r="P114" s="73" t="str">
        <f t="shared" si="33"/>
        <v/>
      </c>
      <c r="Q114" s="74" t="str">
        <f t="shared" si="34"/>
        <v/>
      </c>
      <c r="R114" s="87" t="str">
        <f t="shared" si="35"/>
        <v/>
      </c>
      <c r="S114" s="91"/>
    </row>
    <row r="115" spans="1:19" ht="16.350000000000001" customHeight="1" x14ac:dyDescent="0.25">
      <c r="A115" s="32" t="str">
        <f t="shared" si="27"/>
        <v/>
      </c>
      <c r="B115" s="4" t="str">
        <f t="shared" si="28"/>
        <v/>
      </c>
      <c r="C115" s="33" t="str">
        <f t="shared" si="29"/>
        <v/>
      </c>
      <c r="D115" s="41">
        <v>3</v>
      </c>
      <c r="E115" s="47" t="s">
        <v>297</v>
      </c>
      <c r="F115" s="47" t="s">
        <v>290</v>
      </c>
      <c r="G115" s="63">
        <f t="shared" si="30"/>
        <v>0</v>
      </c>
      <c r="I115" s="105"/>
      <c r="J115" s="111"/>
      <c r="K115" s="68" t="str">
        <f t="shared" si="31"/>
        <v/>
      </c>
      <c r="L115" s="56"/>
      <c r="M115" s="57"/>
      <c r="N115" s="58"/>
      <c r="O115" s="73" t="str">
        <f t="shared" si="32"/>
        <v/>
      </c>
      <c r="P115" s="73" t="str">
        <f t="shared" si="33"/>
        <v/>
      </c>
      <c r="Q115" s="74" t="str">
        <f t="shared" si="34"/>
        <v/>
      </c>
      <c r="R115" s="87" t="str">
        <f t="shared" si="35"/>
        <v/>
      </c>
      <c r="S115" s="91"/>
    </row>
    <row r="116" spans="1:19" ht="16.350000000000001" customHeight="1" x14ac:dyDescent="0.25">
      <c r="A116" s="32" t="str">
        <f t="shared" si="27"/>
        <v/>
      </c>
      <c r="B116" s="4" t="str">
        <f t="shared" si="28"/>
        <v/>
      </c>
      <c r="C116" s="33" t="str">
        <f t="shared" si="29"/>
        <v/>
      </c>
      <c r="D116" s="41">
        <v>4</v>
      </c>
      <c r="E116" s="47" t="s">
        <v>297</v>
      </c>
      <c r="F116" s="47" t="s">
        <v>290</v>
      </c>
      <c r="G116" s="63">
        <f t="shared" si="30"/>
        <v>0</v>
      </c>
      <c r="I116" s="105"/>
      <c r="J116" s="111"/>
      <c r="K116" s="68" t="str">
        <f t="shared" si="31"/>
        <v/>
      </c>
      <c r="L116" s="56"/>
      <c r="M116" s="57"/>
      <c r="N116" s="58"/>
      <c r="O116" s="73" t="str">
        <f t="shared" si="32"/>
        <v/>
      </c>
      <c r="P116" s="73" t="str">
        <f t="shared" si="33"/>
        <v/>
      </c>
      <c r="Q116" s="74" t="str">
        <f t="shared" si="34"/>
        <v/>
      </c>
      <c r="R116" s="87" t="str">
        <f t="shared" si="35"/>
        <v/>
      </c>
      <c r="S116" s="91"/>
    </row>
    <row r="117" spans="1:19" ht="16.350000000000001" customHeight="1" x14ac:dyDescent="0.25">
      <c r="A117" s="32" t="str">
        <f t="shared" si="27"/>
        <v/>
      </c>
      <c r="B117" s="4" t="str">
        <f t="shared" si="28"/>
        <v/>
      </c>
      <c r="C117" s="33" t="str">
        <f t="shared" si="29"/>
        <v/>
      </c>
      <c r="D117" s="41">
        <v>5</v>
      </c>
      <c r="E117" s="47" t="s">
        <v>297</v>
      </c>
      <c r="F117" s="47" t="s">
        <v>290</v>
      </c>
      <c r="G117" s="63">
        <f t="shared" si="30"/>
        <v>0</v>
      </c>
      <c r="I117" s="105"/>
      <c r="J117" s="111"/>
      <c r="K117" s="68" t="str">
        <f t="shared" si="31"/>
        <v/>
      </c>
      <c r="L117" s="56"/>
      <c r="M117" s="57"/>
      <c r="N117" s="58"/>
      <c r="O117" s="73" t="str">
        <f t="shared" si="32"/>
        <v/>
      </c>
      <c r="P117" s="73" t="str">
        <f t="shared" si="33"/>
        <v/>
      </c>
      <c r="Q117" s="74" t="str">
        <f t="shared" si="34"/>
        <v/>
      </c>
      <c r="R117" s="87" t="str">
        <f t="shared" si="35"/>
        <v/>
      </c>
      <c r="S117" s="91"/>
    </row>
    <row r="118" spans="1:19" ht="16.350000000000001" customHeight="1" x14ac:dyDescent="0.25">
      <c r="A118" s="32" t="str">
        <f t="shared" si="27"/>
        <v/>
      </c>
      <c r="B118" s="4" t="str">
        <f t="shared" si="28"/>
        <v/>
      </c>
      <c r="C118" s="33" t="str">
        <f t="shared" si="29"/>
        <v/>
      </c>
      <c r="D118" s="41">
        <v>6</v>
      </c>
      <c r="E118" s="47" t="s">
        <v>297</v>
      </c>
      <c r="F118" s="47" t="s">
        <v>290</v>
      </c>
      <c r="G118" s="63">
        <f t="shared" si="30"/>
        <v>0</v>
      </c>
      <c r="I118" s="105"/>
      <c r="J118" s="111"/>
      <c r="K118" s="68" t="str">
        <f t="shared" si="31"/>
        <v/>
      </c>
      <c r="L118" s="56"/>
      <c r="M118" s="57"/>
      <c r="N118" s="58"/>
      <c r="O118" s="73" t="str">
        <f t="shared" si="32"/>
        <v/>
      </c>
      <c r="P118" s="73" t="str">
        <f t="shared" si="33"/>
        <v/>
      </c>
      <c r="Q118" s="74" t="str">
        <f t="shared" si="34"/>
        <v/>
      </c>
      <c r="R118" s="87" t="str">
        <f t="shared" si="35"/>
        <v/>
      </c>
      <c r="S118" s="91"/>
    </row>
    <row r="119" spans="1:19" ht="16.350000000000001" customHeight="1" x14ac:dyDescent="0.25">
      <c r="A119" s="32" t="str">
        <f t="shared" si="27"/>
        <v/>
      </c>
      <c r="B119" s="4" t="str">
        <f t="shared" si="28"/>
        <v/>
      </c>
      <c r="C119" s="33" t="str">
        <f t="shared" si="29"/>
        <v/>
      </c>
      <c r="D119" s="41">
        <v>7</v>
      </c>
      <c r="E119" s="47" t="s">
        <v>297</v>
      </c>
      <c r="F119" s="47" t="s">
        <v>290</v>
      </c>
      <c r="G119" s="63">
        <f t="shared" si="30"/>
        <v>0</v>
      </c>
      <c r="I119" s="105"/>
      <c r="J119" s="111"/>
      <c r="K119" s="68" t="str">
        <f t="shared" si="31"/>
        <v/>
      </c>
      <c r="L119" s="56"/>
      <c r="M119" s="57"/>
      <c r="N119" s="58"/>
      <c r="O119" s="73" t="str">
        <f t="shared" si="32"/>
        <v/>
      </c>
      <c r="P119" s="73" t="str">
        <f t="shared" si="33"/>
        <v/>
      </c>
      <c r="Q119" s="74" t="str">
        <f t="shared" si="34"/>
        <v/>
      </c>
      <c r="R119" s="87" t="str">
        <f t="shared" si="35"/>
        <v/>
      </c>
      <c r="S119" s="91"/>
    </row>
    <row r="120" spans="1:19" ht="16.350000000000001" customHeight="1" thickBot="1" x14ac:dyDescent="0.3">
      <c r="A120" s="34" t="str">
        <f t="shared" si="27"/>
        <v/>
      </c>
      <c r="B120" s="35" t="str">
        <f t="shared" si="28"/>
        <v/>
      </c>
      <c r="C120" s="36" t="str">
        <f t="shared" si="29"/>
        <v/>
      </c>
      <c r="D120" s="41">
        <v>8</v>
      </c>
      <c r="E120" s="47" t="s">
        <v>297</v>
      </c>
      <c r="F120" s="47" t="s">
        <v>290</v>
      </c>
      <c r="G120" s="65">
        <f t="shared" si="30"/>
        <v>0</v>
      </c>
      <c r="I120" s="106"/>
      <c r="J120" s="112"/>
      <c r="K120" s="69" t="str">
        <f t="shared" si="31"/>
        <v/>
      </c>
      <c r="L120" s="59"/>
      <c r="M120" s="60"/>
      <c r="N120" s="61"/>
      <c r="O120" s="75" t="str">
        <f t="shared" si="32"/>
        <v/>
      </c>
      <c r="P120" s="75" t="str">
        <f t="shared" si="33"/>
        <v/>
      </c>
      <c r="Q120" s="76" t="str">
        <f t="shared" si="34"/>
        <v/>
      </c>
      <c r="R120" s="88" t="str">
        <f t="shared" si="35"/>
        <v/>
      </c>
      <c r="S120" s="91"/>
    </row>
    <row r="121" spans="1:19" ht="16.350000000000001" customHeight="1" x14ac:dyDescent="0.25">
      <c r="A121" s="29" t="str">
        <f t="shared" si="27"/>
        <v/>
      </c>
      <c r="B121" s="30" t="str">
        <f t="shared" si="28"/>
        <v/>
      </c>
      <c r="C121" s="31" t="str">
        <f t="shared" si="29"/>
        <v/>
      </c>
      <c r="D121" s="40">
        <v>1</v>
      </c>
      <c r="E121" s="44" t="s">
        <v>298</v>
      </c>
      <c r="F121" s="44" t="s">
        <v>289</v>
      </c>
      <c r="G121" s="62">
        <f t="shared" ref="G121:G136" si="36">IF(OR(VLOOKUP(E121,cod_cat,3,FALSE)=YEAR(N121),VLOOKUP(E121,cod_cat,4,FALSE)=YEAR(N121),VLOOKUP(E121,cod_cat,5,FALSE)=YEAR(N121),VLOOKUP(E121,cod_cat,6,FALSE)=YEAR(N121),VLOOKUP(E121,cod_cat,7,FALSE)=YEAR(N121),VLOOKUP(E121,cod_cat,8,FALSE)=YEAR(N121),VLOOKUP(E121,cod_cat,9,FALSE)=YEAR(N121),VLOOKUP(E121,cod_cat,10,FALSE)=YEAR(N121),VLOOKUP(E121,cod_cat,11,FALSE)=YEAR(N121)),1,0)</f>
        <v>0</v>
      </c>
      <c r="I121" s="104" t="str">
        <f>IFERROR(VLOOKUP(E121,cod_cat,3,FALSE)&amp;"-"&amp;VLOOKUP(E121,cod_cat,11,FALSE),"-")</f>
        <v>1991-1999</v>
      </c>
      <c r="J121" s="107" t="s">
        <v>341</v>
      </c>
      <c r="K121" s="70" t="str">
        <f t="shared" si="31"/>
        <v/>
      </c>
      <c r="L121" s="53"/>
      <c r="M121" s="54"/>
      <c r="N121" s="55"/>
      <c r="O121" s="71" t="str">
        <f t="shared" si="32"/>
        <v/>
      </c>
      <c r="P121" s="71" t="str">
        <f t="shared" si="33"/>
        <v/>
      </c>
      <c r="Q121" s="72" t="str">
        <f t="shared" si="34"/>
        <v/>
      </c>
      <c r="R121" s="86" t="str">
        <f t="shared" si="35"/>
        <v/>
      </c>
      <c r="S121" s="91"/>
    </row>
    <row r="122" spans="1:19" ht="16.350000000000001" customHeight="1" x14ac:dyDescent="0.25">
      <c r="A122" s="32" t="str">
        <f t="shared" si="27"/>
        <v/>
      </c>
      <c r="B122" s="4" t="str">
        <f t="shared" si="28"/>
        <v/>
      </c>
      <c r="C122" s="33" t="str">
        <f t="shared" si="29"/>
        <v/>
      </c>
      <c r="D122" s="41">
        <v>2</v>
      </c>
      <c r="E122" s="45" t="s">
        <v>298</v>
      </c>
      <c r="F122" s="45" t="s">
        <v>289</v>
      </c>
      <c r="G122" s="63">
        <f t="shared" si="36"/>
        <v>0</v>
      </c>
      <c r="I122" s="105"/>
      <c r="J122" s="108"/>
      <c r="K122" s="68" t="str">
        <f t="shared" si="31"/>
        <v/>
      </c>
      <c r="L122" s="56"/>
      <c r="M122" s="57"/>
      <c r="N122" s="58"/>
      <c r="O122" s="73" t="str">
        <f t="shared" si="32"/>
        <v/>
      </c>
      <c r="P122" s="73" t="str">
        <f t="shared" si="33"/>
        <v/>
      </c>
      <c r="Q122" s="74" t="str">
        <f t="shared" si="34"/>
        <v/>
      </c>
      <c r="R122" s="87" t="str">
        <f t="shared" si="35"/>
        <v/>
      </c>
      <c r="S122" s="91"/>
    </row>
    <row r="123" spans="1:19" ht="16.350000000000001" customHeight="1" x14ac:dyDescent="0.25">
      <c r="A123" s="32" t="str">
        <f t="shared" si="27"/>
        <v/>
      </c>
      <c r="B123" s="4" t="str">
        <f t="shared" si="28"/>
        <v/>
      </c>
      <c r="C123" s="33" t="str">
        <f t="shared" si="29"/>
        <v/>
      </c>
      <c r="D123" s="41">
        <v>3</v>
      </c>
      <c r="E123" s="45" t="s">
        <v>298</v>
      </c>
      <c r="F123" s="45" t="s">
        <v>289</v>
      </c>
      <c r="G123" s="63">
        <f t="shared" si="36"/>
        <v>0</v>
      </c>
      <c r="I123" s="105"/>
      <c r="J123" s="108"/>
      <c r="K123" s="68" t="str">
        <f t="shared" si="31"/>
        <v/>
      </c>
      <c r="L123" s="56"/>
      <c r="M123" s="57"/>
      <c r="N123" s="58"/>
      <c r="O123" s="73" t="str">
        <f t="shared" si="32"/>
        <v/>
      </c>
      <c r="P123" s="73" t="str">
        <f t="shared" si="33"/>
        <v/>
      </c>
      <c r="Q123" s="74" t="str">
        <f t="shared" si="34"/>
        <v/>
      </c>
      <c r="R123" s="87" t="str">
        <f t="shared" si="35"/>
        <v/>
      </c>
      <c r="S123" s="91"/>
    </row>
    <row r="124" spans="1:19" ht="16.350000000000001" customHeight="1" x14ac:dyDescent="0.25">
      <c r="A124" s="32" t="str">
        <f t="shared" si="27"/>
        <v/>
      </c>
      <c r="B124" s="4" t="str">
        <f t="shared" si="28"/>
        <v/>
      </c>
      <c r="C124" s="33" t="str">
        <f t="shared" si="29"/>
        <v/>
      </c>
      <c r="D124" s="41">
        <v>4</v>
      </c>
      <c r="E124" s="45" t="s">
        <v>298</v>
      </c>
      <c r="F124" s="45" t="s">
        <v>289</v>
      </c>
      <c r="G124" s="63">
        <f t="shared" si="36"/>
        <v>0</v>
      </c>
      <c r="I124" s="105"/>
      <c r="J124" s="108"/>
      <c r="K124" s="68" t="str">
        <f t="shared" si="31"/>
        <v/>
      </c>
      <c r="L124" s="56"/>
      <c r="M124" s="57"/>
      <c r="N124" s="58"/>
      <c r="O124" s="73" t="str">
        <f t="shared" si="32"/>
        <v/>
      </c>
      <c r="P124" s="73" t="str">
        <f t="shared" si="33"/>
        <v/>
      </c>
      <c r="Q124" s="74" t="str">
        <f t="shared" si="34"/>
        <v/>
      </c>
      <c r="R124" s="87" t="str">
        <f t="shared" si="35"/>
        <v/>
      </c>
      <c r="S124" s="91"/>
    </row>
    <row r="125" spans="1:19" ht="16.350000000000001" customHeight="1" x14ac:dyDescent="0.25">
      <c r="A125" s="32" t="str">
        <f t="shared" si="27"/>
        <v/>
      </c>
      <c r="B125" s="4" t="str">
        <f t="shared" si="28"/>
        <v/>
      </c>
      <c r="C125" s="33" t="str">
        <f t="shared" si="29"/>
        <v/>
      </c>
      <c r="D125" s="41">
        <v>5</v>
      </c>
      <c r="E125" s="45" t="s">
        <v>298</v>
      </c>
      <c r="F125" s="45" t="s">
        <v>289</v>
      </c>
      <c r="G125" s="63">
        <f t="shared" si="36"/>
        <v>0</v>
      </c>
      <c r="I125" s="105"/>
      <c r="J125" s="108"/>
      <c r="K125" s="68" t="str">
        <f t="shared" si="31"/>
        <v/>
      </c>
      <c r="L125" s="56"/>
      <c r="M125" s="57"/>
      <c r="N125" s="58"/>
      <c r="O125" s="73" t="str">
        <f t="shared" si="32"/>
        <v/>
      </c>
      <c r="P125" s="73" t="str">
        <f t="shared" si="33"/>
        <v/>
      </c>
      <c r="Q125" s="74" t="str">
        <f t="shared" si="34"/>
        <v/>
      </c>
      <c r="R125" s="87" t="str">
        <f t="shared" si="35"/>
        <v/>
      </c>
      <c r="S125" s="91"/>
    </row>
    <row r="126" spans="1:19" ht="16.350000000000001" customHeight="1" x14ac:dyDescent="0.25">
      <c r="A126" s="32" t="str">
        <f t="shared" si="27"/>
        <v/>
      </c>
      <c r="B126" s="4" t="str">
        <f t="shared" si="28"/>
        <v/>
      </c>
      <c r="C126" s="33" t="str">
        <f t="shared" si="29"/>
        <v/>
      </c>
      <c r="D126" s="41">
        <v>6</v>
      </c>
      <c r="E126" s="45" t="s">
        <v>298</v>
      </c>
      <c r="F126" s="45" t="s">
        <v>289</v>
      </c>
      <c r="G126" s="63">
        <f t="shared" si="36"/>
        <v>0</v>
      </c>
      <c r="I126" s="105"/>
      <c r="J126" s="108"/>
      <c r="K126" s="68" t="str">
        <f t="shared" si="31"/>
        <v/>
      </c>
      <c r="L126" s="56"/>
      <c r="M126" s="57"/>
      <c r="N126" s="58"/>
      <c r="O126" s="73" t="str">
        <f t="shared" si="32"/>
        <v/>
      </c>
      <c r="P126" s="73" t="str">
        <f t="shared" si="33"/>
        <v/>
      </c>
      <c r="Q126" s="74" t="str">
        <f t="shared" si="34"/>
        <v/>
      </c>
      <c r="R126" s="87" t="str">
        <f t="shared" si="35"/>
        <v/>
      </c>
      <c r="S126" s="91"/>
    </row>
    <row r="127" spans="1:19" ht="16.350000000000001" customHeight="1" x14ac:dyDescent="0.25">
      <c r="A127" s="32" t="str">
        <f t="shared" si="27"/>
        <v/>
      </c>
      <c r="B127" s="4" t="str">
        <f t="shared" si="28"/>
        <v/>
      </c>
      <c r="C127" s="33" t="str">
        <f t="shared" si="29"/>
        <v/>
      </c>
      <c r="D127" s="41">
        <v>7</v>
      </c>
      <c r="E127" s="45" t="s">
        <v>298</v>
      </c>
      <c r="F127" s="45" t="s">
        <v>289</v>
      </c>
      <c r="G127" s="63">
        <f t="shared" si="36"/>
        <v>0</v>
      </c>
      <c r="I127" s="105"/>
      <c r="J127" s="108"/>
      <c r="K127" s="68" t="str">
        <f t="shared" si="31"/>
        <v/>
      </c>
      <c r="L127" s="56"/>
      <c r="M127" s="57"/>
      <c r="N127" s="58"/>
      <c r="O127" s="73" t="str">
        <f t="shared" si="32"/>
        <v/>
      </c>
      <c r="P127" s="73" t="str">
        <f t="shared" si="33"/>
        <v/>
      </c>
      <c r="Q127" s="74" t="str">
        <f t="shared" si="34"/>
        <v/>
      </c>
      <c r="R127" s="87" t="str">
        <f t="shared" si="35"/>
        <v/>
      </c>
      <c r="S127" s="91"/>
    </row>
    <row r="128" spans="1:19" ht="16.350000000000001" customHeight="1" thickBot="1" x14ac:dyDescent="0.3">
      <c r="A128" s="34" t="str">
        <f t="shared" si="27"/>
        <v/>
      </c>
      <c r="B128" s="35" t="str">
        <f t="shared" si="28"/>
        <v/>
      </c>
      <c r="C128" s="36" t="str">
        <f t="shared" si="29"/>
        <v/>
      </c>
      <c r="D128" s="42">
        <v>8</v>
      </c>
      <c r="E128" s="46" t="s">
        <v>298</v>
      </c>
      <c r="F128" s="46" t="s">
        <v>289</v>
      </c>
      <c r="G128" s="64">
        <f t="shared" si="36"/>
        <v>0</v>
      </c>
      <c r="I128" s="105"/>
      <c r="J128" s="109"/>
      <c r="K128" s="69" t="str">
        <f t="shared" si="31"/>
        <v/>
      </c>
      <c r="L128" s="59"/>
      <c r="M128" s="60"/>
      <c r="N128" s="61"/>
      <c r="O128" s="75" t="str">
        <f t="shared" si="32"/>
        <v/>
      </c>
      <c r="P128" s="75" t="str">
        <f t="shared" si="33"/>
        <v/>
      </c>
      <c r="Q128" s="76" t="str">
        <f t="shared" si="34"/>
        <v/>
      </c>
      <c r="R128" s="88" t="str">
        <f t="shared" si="35"/>
        <v/>
      </c>
      <c r="S128" s="91"/>
    </row>
    <row r="129" spans="1:19" ht="16.350000000000001" customHeight="1" x14ac:dyDescent="0.25">
      <c r="A129" s="29" t="str">
        <f t="shared" si="27"/>
        <v/>
      </c>
      <c r="B129" s="30" t="str">
        <f t="shared" si="28"/>
        <v/>
      </c>
      <c r="C129" s="31" t="str">
        <f t="shared" si="29"/>
        <v/>
      </c>
      <c r="D129" s="41">
        <v>1</v>
      </c>
      <c r="E129" s="47" t="s">
        <v>299</v>
      </c>
      <c r="F129" s="47" t="s">
        <v>290</v>
      </c>
      <c r="G129" s="66">
        <f t="shared" si="36"/>
        <v>0</v>
      </c>
      <c r="I129" s="105"/>
      <c r="J129" s="110" t="s">
        <v>342</v>
      </c>
      <c r="K129" s="70" t="str">
        <f t="shared" si="31"/>
        <v/>
      </c>
      <c r="L129" s="53"/>
      <c r="M129" s="54"/>
      <c r="N129" s="55"/>
      <c r="O129" s="71" t="str">
        <f t="shared" si="32"/>
        <v/>
      </c>
      <c r="P129" s="71" t="str">
        <f t="shared" si="33"/>
        <v/>
      </c>
      <c r="Q129" s="72" t="str">
        <f t="shared" si="34"/>
        <v/>
      </c>
      <c r="R129" s="86" t="str">
        <f t="shared" si="35"/>
        <v/>
      </c>
      <c r="S129" s="91"/>
    </row>
    <row r="130" spans="1:19" ht="16.350000000000001" customHeight="1" x14ac:dyDescent="0.25">
      <c r="A130" s="32" t="str">
        <f t="shared" si="27"/>
        <v/>
      </c>
      <c r="B130" s="4" t="str">
        <f t="shared" si="28"/>
        <v/>
      </c>
      <c r="C130" s="33" t="str">
        <f t="shared" si="29"/>
        <v/>
      </c>
      <c r="D130" s="41">
        <v>2</v>
      </c>
      <c r="E130" s="47" t="s">
        <v>299</v>
      </c>
      <c r="F130" s="47" t="s">
        <v>290</v>
      </c>
      <c r="G130" s="63">
        <f t="shared" si="36"/>
        <v>0</v>
      </c>
      <c r="I130" s="105"/>
      <c r="J130" s="111"/>
      <c r="K130" s="68" t="str">
        <f t="shared" si="31"/>
        <v/>
      </c>
      <c r="L130" s="56"/>
      <c r="M130" s="57"/>
      <c r="N130" s="58"/>
      <c r="O130" s="73" t="str">
        <f t="shared" si="32"/>
        <v/>
      </c>
      <c r="P130" s="73" t="str">
        <f t="shared" si="33"/>
        <v/>
      </c>
      <c r="Q130" s="74" t="str">
        <f t="shared" si="34"/>
        <v/>
      </c>
      <c r="R130" s="87" t="str">
        <f t="shared" si="35"/>
        <v/>
      </c>
      <c r="S130" s="91"/>
    </row>
    <row r="131" spans="1:19" ht="16.350000000000001" customHeight="1" x14ac:dyDescent="0.25">
      <c r="A131" s="32" t="str">
        <f t="shared" si="27"/>
        <v/>
      </c>
      <c r="B131" s="4" t="str">
        <f t="shared" si="28"/>
        <v/>
      </c>
      <c r="C131" s="33" t="str">
        <f t="shared" si="29"/>
        <v/>
      </c>
      <c r="D131" s="41">
        <v>3</v>
      </c>
      <c r="E131" s="47" t="s">
        <v>299</v>
      </c>
      <c r="F131" s="47" t="s">
        <v>290</v>
      </c>
      <c r="G131" s="63">
        <f t="shared" si="36"/>
        <v>0</v>
      </c>
      <c r="I131" s="105"/>
      <c r="J131" s="111"/>
      <c r="K131" s="68" t="str">
        <f t="shared" si="31"/>
        <v/>
      </c>
      <c r="L131" s="56"/>
      <c r="M131" s="57"/>
      <c r="N131" s="58"/>
      <c r="O131" s="73" t="str">
        <f t="shared" si="32"/>
        <v/>
      </c>
      <c r="P131" s="73" t="str">
        <f t="shared" si="33"/>
        <v/>
      </c>
      <c r="Q131" s="74" t="str">
        <f t="shared" si="34"/>
        <v/>
      </c>
      <c r="R131" s="87" t="str">
        <f t="shared" si="35"/>
        <v/>
      </c>
      <c r="S131" s="91"/>
    </row>
    <row r="132" spans="1:19" ht="16.350000000000001" customHeight="1" x14ac:dyDescent="0.25">
      <c r="A132" s="32" t="str">
        <f t="shared" si="27"/>
        <v/>
      </c>
      <c r="B132" s="4" t="str">
        <f t="shared" si="28"/>
        <v/>
      </c>
      <c r="C132" s="33" t="str">
        <f t="shared" si="29"/>
        <v/>
      </c>
      <c r="D132" s="41">
        <v>4</v>
      </c>
      <c r="E132" s="47" t="s">
        <v>299</v>
      </c>
      <c r="F132" s="47" t="s">
        <v>290</v>
      </c>
      <c r="G132" s="63">
        <f t="shared" si="36"/>
        <v>0</v>
      </c>
      <c r="I132" s="105"/>
      <c r="J132" s="111"/>
      <c r="K132" s="68" t="str">
        <f t="shared" si="31"/>
        <v/>
      </c>
      <c r="L132" s="56"/>
      <c r="M132" s="57"/>
      <c r="N132" s="58"/>
      <c r="O132" s="73" t="str">
        <f t="shared" si="32"/>
        <v/>
      </c>
      <c r="P132" s="73" t="str">
        <f t="shared" si="33"/>
        <v/>
      </c>
      <c r="Q132" s="74" t="str">
        <f t="shared" si="34"/>
        <v/>
      </c>
      <c r="R132" s="87" t="str">
        <f t="shared" si="35"/>
        <v/>
      </c>
      <c r="S132" s="91"/>
    </row>
    <row r="133" spans="1:19" ht="16.350000000000001" customHeight="1" x14ac:dyDescent="0.25">
      <c r="A133" s="32" t="str">
        <f t="shared" si="27"/>
        <v/>
      </c>
      <c r="B133" s="4" t="str">
        <f t="shared" si="28"/>
        <v/>
      </c>
      <c r="C133" s="33" t="str">
        <f t="shared" si="29"/>
        <v/>
      </c>
      <c r="D133" s="41">
        <v>5</v>
      </c>
      <c r="E133" s="47" t="s">
        <v>299</v>
      </c>
      <c r="F133" s="47" t="s">
        <v>290</v>
      </c>
      <c r="G133" s="63">
        <f t="shared" si="36"/>
        <v>0</v>
      </c>
      <c r="I133" s="105"/>
      <c r="J133" s="111"/>
      <c r="K133" s="68" t="str">
        <f t="shared" si="31"/>
        <v/>
      </c>
      <c r="L133" s="56"/>
      <c r="M133" s="57"/>
      <c r="N133" s="58"/>
      <c r="O133" s="73" t="str">
        <f t="shared" si="32"/>
        <v/>
      </c>
      <c r="P133" s="73" t="str">
        <f t="shared" si="33"/>
        <v/>
      </c>
      <c r="Q133" s="74" t="str">
        <f t="shared" si="34"/>
        <v/>
      </c>
      <c r="R133" s="87" t="str">
        <f t="shared" si="35"/>
        <v/>
      </c>
      <c r="S133" s="91"/>
    </row>
    <row r="134" spans="1:19" ht="16.350000000000001" customHeight="1" x14ac:dyDescent="0.25">
      <c r="A134" s="32" t="str">
        <f t="shared" si="27"/>
        <v/>
      </c>
      <c r="B134" s="4" t="str">
        <f t="shared" si="28"/>
        <v/>
      </c>
      <c r="C134" s="33" t="str">
        <f t="shared" si="29"/>
        <v/>
      </c>
      <c r="D134" s="41">
        <v>6</v>
      </c>
      <c r="E134" s="47" t="s">
        <v>299</v>
      </c>
      <c r="F134" s="47" t="s">
        <v>290</v>
      </c>
      <c r="G134" s="63">
        <f t="shared" si="36"/>
        <v>0</v>
      </c>
      <c r="I134" s="105"/>
      <c r="J134" s="111"/>
      <c r="K134" s="68" t="str">
        <f t="shared" si="31"/>
        <v/>
      </c>
      <c r="L134" s="56"/>
      <c r="M134" s="57"/>
      <c r="N134" s="58"/>
      <c r="O134" s="73" t="str">
        <f t="shared" si="32"/>
        <v/>
      </c>
      <c r="P134" s="73" t="str">
        <f t="shared" si="33"/>
        <v/>
      </c>
      <c r="Q134" s="74" t="str">
        <f t="shared" si="34"/>
        <v/>
      </c>
      <c r="R134" s="87" t="str">
        <f t="shared" si="35"/>
        <v/>
      </c>
      <c r="S134" s="91"/>
    </row>
    <row r="135" spans="1:19" ht="16.350000000000001" customHeight="1" x14ac:dyDescent="0.25">
      <c r="A135" s="32" t="str">
        <f t="shared" si="27"/>
        <v/>
      </c>
      <c r="B135" s="4" t="str">
        <f t="shared" si="28"/>
        <v/>
      </c>
      <c r="C135" s="33" t="str">
        <f t="shared" si="29"/>
        <v/>
      </c>
      <c r="D135" s="41">
        <v>7</v>
      </c>
      <c r="E135" s="47" t="s">
        <v>299</v>
      </c>
      <c r="F135" s="47" t="s">
        <v>290</v>
      </c>
      <c r="G135" s="63">
        <f t="shared" si="36"/>
        <v>0</v>
      </c>
      <c r="I135" s="105"/>
      <c r="J135" s="111"/>
      <c r="K135" s="68" t="str">
        <f t="shared" si="31"/>
        <v/>
      </c>
      <c r="L135" s="56"/>
      <c r="M135" s="57"/>
      <c r="N135" s="58"/>
      <c r="O135" s="73" t="str">
        <f t="shared" si="32"/>
        <v/>
      </c>
      <c r="P135" s="73" t="str">
        <f t="shared" si="33"/>
        <v/>
      </c>
      <c r="Q135" s="74" t="str">
        <f t="shared" si="34"/>
        <v/>
      </c>
      <c r="R135" s="87" t="str">
        <f t="shared" si="35"/>
        <v/>
      </c>
      <c r="S135" s="91"/>
    </row>
    <row r="136" spans="1:19" ht="16.350000000000001" customHeight="1" thickBot="1" x14ac:dyDescent="0.3">
      <c r="A136" s="34" t="str">
        <f t="shared" si="27"/>
        <v/>
      </c>
      <c r="B136" s="35" t="str">
        <f t="shared" si="28"/>
        <v/>
      </c>
      <c r="C136" s="36" t="str">
        <f t="shared" si="29"/>
        <v/>
      </c>
      <c r="D136" s="42">
        <v>8</v>
      </c>
      <c r="E136" s="48" t="s">
        <v>299</v>
      </c>
      <c r="F136" s="48" t="s">
        <v>290</v>
      </c>
      <c r="G136" s="64">
        <f t="shared" si="36"/>
        <v>0</v>
      </c>
      <c r="I136" s="106"/>
      <c r="J136" s="112"/>
      <c r="K136" s="69" t="str">
        <f t="shared" ref="K136" si="37">IF(N136="","",IF(G136=1,A136&amp;" "&amp;B136&amp;" "&amp;C136,"Naissance"))</f>
        <v/>
      </c>
      <c r="L136" s="59"/>
      <c r="M136" s="60"/>
      <c r="N136" s="61"/>
      <c r="O136" s="75" t="str">
        <f t="shared" si="32"/>
        <v/>
      </c>
      <c r="P136" s="75" t="str">
        <f t="shared" si="33"/>
        <v/>
      </c>
      <c r="Q136" s="76" t="str">
        <f t="shared" si="34"/>
        <v/>
      </c>
      <c r="R136" s="88" t="str">
        <f t="shared" si="35"/>
        <v/>
      </c>
      <c r="S136" s="92"/>
    </row>
  </sheetData>
  <sheetProtection sheet="1" objects="1" scenarios="1"/>
  <mergeCells count="40">
    <mergeCell ref="L3:R3"/>
    <mergeCell ref="M6:R6"/>
    <mergeCell ref="M5:R5"/>
    <mergeCell ref="M4:R4"/>
    <mergeCell ref="J9:J16"/>
    <mergeCell ref="I9:I24"/>
    <mergeCell ref="I3:K3"/>
    <mergeCell ref="I4:K4"/>
    <mergeCell ref="I25:I40"/>
    <mergeCell ref="I41:I56"/>
    <mergeCell ref="J41:J48"/>
    <mergeCell ref="J49:J56"/>
    <mergeCell ref="J17:J24"/>
    <mergeCell ref="J25:J32"/>
    <mergeCell ref="J33:J40"/>
    <mergeCell ref="I5:K5"/>
    <mergeCell ref="I6:K6"/>
    <mergeCell ref="J113:J120"/>
    <mergeCell ref="I57:I72"/>
    <mergeCell ref="J57:J64"/>
    <mergeCell ref="J65:J72"/>
    <mergeCell ref="I73:I88"/>
    <mergeCell ref="J73:J80"/>
    <mergeCell ref="J81:J88"/>
    <mergeCell ref="I121:I136"/>
    <mergeCell ref="J121:J128"/>
    <mergeCell ref="J129:J136"/>
    <mergeCell ref="AK12:AL12"/>
    <mergeCell ref="AI12:AJ12"/>
    <mergeCell ref="AG12:AH12"/>
    <mergeCell ref="AE12:AF12"/>
    <mergeCell ref="AC12:AD12"/>
    <mergeCell ref="AA12:AB12"/>
    <mergeCell ref="Y12:Z12"/>
    <mergeCell ref="W12:X12"/>
    <mergeCell ref="I89:I104"/>
    <mergeCell ref="J89:J96"/>
    <mergeCell ref="J97:J104"/>
    <mergeCell ref="I105:I120"/>
    <mergeCell ref="J105:J112"/>
  </mergeCells>
  <phoneticPr fontId="17" type="noConversion"/>
  <conditionalFormatting sqref="K9:K136 A9:C136">
    <cfRule type="cellIs" dxfId="97" priority="113" operator="equal">
      <formula>""</formula>
    </cfRule>
  </conditionalFormatting>
  <conditionalFormatting sqref="L9:N16">
    <cfRule type="cellIs" dxfId="96" priority="112" operator="equal">
      <formula>""</formula>
    </cfRule>
  </conditionalFormatting>
  <conditionalFormatting sqref="O9:R16">
    <cfRule type="cellIs" dxfId="95" priority="111" operator="equal">
      <formula>""</formula>
    </cfRule>
  </conditionalFormatting>
  <conditionalFormatting sqref="O9:O16">
    <cfRule type="cellIs" dxfId="94" priority="109" operator="equal">
      <formula>"G"</formula>
    </cfRule>
    <cfRule type="cellIs" dxfId="93" priority="110" operator="equal">
      <formula>"F"</formula>
    </cfRule>
  </conditionalFormatting>
  <conditionalFormatting sqref="L19:N24">
    <cfRule type="cellIs" dxfId="92" priority="107" operator="equal">
      <formula>""</formula>
    </cfRule>
  </conditionalFormatting>
  <conditionalFormatting sqref="O17:R24">
    <cfRule type="cellIs" dxfId="91" priority="106" operator="equal">
      <formula>""</formula>
    </cfRule>
  </conditionalFormatting>
  <conditionalFormatting sqref="O17:O24">
    <cfRule type="cellIs" dxfId="90" priority="104" operator="equal">
      <formula>"G"</formula>
    </cfRule>
    <cfRule type="cellIs" dxfId="89" priority="105" operator="equal">
      <formula>"F"</formula>
    </cfRule>
  </conditionalFormatting>
  <conditionalFormatting sqref="A9:A24">
    <cfRule type="cellIs" dxfId="88" priority="103" operator="equal">
      <formula>"Erreur"</formula>
    </cfRule>
  </conditionalFormatting>
  <conditionalFormatting sqref="B9:B24">
    <cfRule type="cellIs" dxfId="87" priority="102" operator="equal">
      <formula>"date"</formula>
    </cfRule>
  </conditionalFormatting>
  <conditionalFormatting sqref="C9:C24">
    <cfRule type="cellIs" dxfId="86" priority="101" operator="equal">
      <formula>"de"</formula>
    </cfRule>
  </conditionalFormatting>
  <conditionalFormatting sqref="K9:K24">
    <cfRule type="cellIs" dxfId="85" priority="100" operator="equal">
      <formula>"Naissance"</formula>
    </cfRule>
  </conditionalFormatting>
  <conditionalFormatting sqref="L25:N32">
    <cfRule type="cellIs" dxfId="84" priority="98" operator="equal">
      <formula>""</formula>
    </cfRule>
  </conditionalFormatting>
  <conditionalFormatting sqref="O25:R32">
    <cfRule type="cellIs" dxfId="83" priority="97" operator="equal">
      <formula>""</formula>
    </cfRule>
  </conditionalFormatting>
  <conditionalFormatting sqref="O25:O32">
    <cfRule type="cellIs" dxfId="82" priority="95" operator="equal">
      <formula>"G"</formula>
    </cfRule>
    <cfRule type="cellIs" dxfId="81" priority="96" operator="equal">
      <formula>"F"</formula>
    </cfRule>
  </conditionalFormatting>
  <conditionalFormatting sqref="L33:N40">
    <cfRule type="cellIs" dxfId="80" priority="93" operator="equal">
      <formula>""</formula>
    </cfRule>
  </conditionalFormatting>
  <conditionalFormatting sqref="O33:R40">
    <cfRule type="cellIs" dxfId="79" priority="92" operator="equal">
      <formula>""</formula>
    </cfRule>
  </conditionalFormatting>
  <conditionalFormatting sqref="O33:O40">
    <cfRule type="cellIs" dxfId="78" priority="90" operator="equal">
      <formula>"G"</formula>
    </cfRule>
    <cfRule type="cellIs" dxfId="77" priority="91" operator="equal">
      <formula>"F"</formula>
    </cfRule>
  </conditionalFormatting>
  <conditionalFormatting sqref="A25:A40">
    <cfRule type="cellIs" dxfId="76" priority="89" operator="equal">
      <formula>"Erreur"</formula>
    </cfRule>
  </conditionalFormatting>
  <conditionalFormatting sqref="B25:B40">
    <cfRule type="cellIs" dxfId="75" priority="88" operator="equal">
      <formula>"date"</formula>
    </cfRule>
  </conditionalFormatting>
  <conditionalFormatting sqref="C25:C40">
    <cfRule type="cellIs" dxfId="74" priority="87" operator="equal">
      <formula>"de"</formula>
    </cfRule>
  </conditionalFormatting>
  <conditionalFormatting sqref="K25:K40">
    <cfRule type="cellIs" dxfId="73" priority="86" operator="equal">
      <formula>"Naissance"</formula>
    </cfRule>
  </conditionalFormatting>
  <conditionalFormatting sqref="L41:N48">
    <cfRule type="cellIs" dxfId="72" priority="84" operator="equal">
      <formula>""</formula>
    </cfRule>
  </conditionalFormatting>
  <conditionalFormatting sqref="O41:R48">
    <cfRule type="cellIs" dxfId="71" priority="83" operator="equal">
      <formula>""</formula>
    </cfRule>
  </conditionalFormatting>
  <conditionalFormatting sqref="O41:O48">
    <cfRule type="cellIs" dxfId="70" priority="81" operator="equal">
      <formula>"G"</formula>
    </cfRule>
    <cfRule type="cellIs" dxfId="69" priority="82" operator="equal">
      <formula>"F"</formula>
    </cfRule>
  </conditionalFormatting>
  <conditionalFormatting sqref="L49:N56">
    <cfRule type="cellIs" dxfId="68" priority="79" operator="equal">
      <formula>""</formula>
    </cfRule>
  </conditionalFormatting>
  <conditionalFormatting sqref="O49:R56">
    <cfRule type="cellIs" dxfId="67" priority="78" operator="equal">
      <formula>""</formula>
    </cfRule>
  </conditionalFormatting>
  <conditionalFormatting sqref="O49:O56">
    <cfRule type="cellIs" dxfId="66" priority="76" operator="equal">
      <formula>"G"</formula>
    </cfRule>
    <cfRule type="cellIs" dxfId="65" priority="77" operator="equal">
      <formula>"F"</formula>
    </cfRule>
  </conditionalFormatting>
  <conditionalFormatting sqref="A41:A56">
    <cfRule type="cellIs" dxfId="64" priority="75" operator="equal">
      <formula>"Erreur"</formula>
    </cfRule>
  </conditionalFormatting>
  <conditionalFormatting sqref="B41:B56">
    <cfRule type="cellIs" dxfId="63" priority="74" operator="equal">
      <formula>"date"</formula>
    </cfRule>
  </conditionalFormatting>
  <conditionalFormatting sqref="C41:C56">
    <cfRule type="cellIs" dxfId="62" priority="73" operator="equal">
      <formula>"de"</formula>
    </cfRule>
  </conditionalFormatting>
  <conditionalFormatting sqref="K41:K56">
    <cfRule type="cellIs" dxfId="61" priority="72" operator="equal">
      <formula>"Naissance"</formula>
    </cfRule>
  </conditionalFormatting>
  <conditionalFormatting sqref="L57:N64">
    <cfRule type="cellIs" dxfId="60" priority="70" operator="equal">
      <formula>""</formula>
    </cfRule>
  </conditionalFormatting>
  <conditionalFormatting sqref="O57:R64">
    <cfRule type="cellIs" dxfId="59" priority="69" operator="equal">
      <formula>""</formula>
    </cfRule>
  </conditionalFormatting>
  <conditionalFormatting sqref="O57:O64">
    <cfRule type="cellIs" dxfId="58" priority="67" operator="equal">
      <formula>"G"</formula>
    </cfRule>
    <cfRule type="cellIs" dxfId="57" priority="68" operator="equal">
      <formula>"F"</formula>
    </cfRule>
  </conditionalFormatting>
  <conditionalFormatting sqref="L65:N72">
    <cfRule type="cellIs" dxfId="56" priority="65" operator="equal">
      <formula>""</formula>
    </cfRule>
  </conditionalFormatting>
  <conditionalFormatting sqref="O65:R72">
    <cfRule type="cellIs" dxfId="55" priority="64" operator="equal">
      <formula>""</formula>
    </cfRule>
  </conditionalFormatting>
  <conditionalFormatting sqref="O65:O72">
    <cfRule type="cellIs" dxfId="54" priority="62" operator="equal">
      <formula>"G"</formula>
    </cfRule>
    <cfRule type="cellIs" dxfId="53" priority="63" operator="equal">
      <formula>"F"</formula>
    </cfRule>
  </conditionalFormatting>
  <conditionalFormatting sqref="A57:A72">
    <cfRule type="cellIs" dxfId="52" priority="61" operator="equal">
      <formula>"Erreur"</formula>
    </cfRule>
  </conditionalFormatting>
  <conditionalFormatting sqref="B57:B72">
    <cfRule type="cellIs" dxfId="51" priority="60" operator="equal">
      <formula>"date"</formula>
    </cfRule>
  </conditionalFormatting>
  <conditionalFormatting sqref="C57:C72">
    <cfRule type="cellIs" dxfId="50" priority="59" operator="equal">
      <formula>"de"</formula>
    </cfRule>
  </conditionalFormatting>
  <conditionalFormatting sqref="K57:K72">
    <cfRule type="cellIs" dxfId="49" priority="58" operator="equal">
      <formula>"Naissance"</formula>
    </cfRule>
  </conditionalFormatting>
  <conditionalFormatting sqref="L73:N80">
    <cfRule type="cellIs" dxfId="48" priority="56" operator="equal">
      <formula>""</formula>
    </cfRule>
  </conditionalFormatting>
  <conditionalFormatting sqref="O73:R80">
    <cfRule type="cellIs" dxfId="47" priority="55" operator="equal">
      <formula>""</formula>
    </cfRule>
  </conditionalFormatting>
  <conditionalFormatting sqref="O73:O80">
    <cfRule type="cellIs" dxfId="46" priority="53" operator="equal">
      <formula>"G"</formula>
    </cfRule>
    <cfRule type="cellIs" dxfId="45" priority="54" operator="equal">
      <formula>"F"</formula>
    </cfRule>
  </conditionalFormatting>
  <conditionalFormatting sqref="L81:N88">
    <cfRule type="cellIs" dxfId="44" priority="51" operator="equal">
      <formula>""</formula>
    </cfRule>
  </conditionalFormatting>
  <conditionalFormatting sqref="O81:R88">
    <cfRule type="cellIs" dxfId="43" priority="50" operator="equal">
      <formula>""</formula>
    </cfRule>
  </conditionalFormatting>
  <conditionalFormatting sqref="O81:O88">
    <cfRule type="cellIs" dxfId="42" priority="48" operator="equal">
      <formula>"G"</formula>
    </cfRule>
    <cfRule type="cellIs" dxfId="41" priority="49" operator="equal">
      <formula>"F"</formula>
    </cfRule>
  </conditionalFormatting>
  <conditionalFormatting sqref="A73:A88">
    <cfRule type="cellIs" dxfId="40" priority="47" operator="equal">
      <formula>"Erreur"</formula>
    </cfRule>
  </conditionalFormatting>
  <conditionalFormatting sqref="B73:B88">
    <cfRule type="cellIs" dxfId="39" priority="46" operator="equal">
      <formula>"date"</formula>
    </cfRule>
  </conditionalFormatting>
  <conditionalFormatting sqref="C73:C88">
    <cfRule type="cellIs" dxfId="38" priority="45" operator="equal">
      <formula>"de"</formula>
    </cfRule>
  </conditionalFormatting>
  <conditionalFormatting sqref="K73:K88">
    <cfRule type="cellIs" dxfId="37" priority="44" operator="equal">
      <formula>"Naissance"</formula>
    </cfRule>
  </conditionalFormatting>
  <conditionalFormatting sqref="L89:N96">
    <cfRule type="cellIs" dxfId="36" priority="42" operator="equal">
      <formula>""</formula>
    </cfRule>
  </conditionalFormatting>
  <conditionalFormatting sqref="O89:R96">
    <cfRule type="cellIs" dxfId="35" priority="41" operator="equal">
      <formula>""</formula>
    </cfRule>
  </conditionalFormatting>
  <conditionalFormatting sqref="O89:O96">
    <cfRule type="cellIs" dxfId="34" priority="39" operator="equal">
      <formula>"G"</formula>
    </cfRule>
    <cfRule type="cellIs" dxfId="33" priority="40" operator="equal">
      <formula>"F"</formula>
    </cfRule>
  </conditionalFormatting>
  <conditionalFormatting sqref="L97:N104">
    <cfRule type="cellIs" dxfId="32" priority="37" operator="equal">
      <formula>""</formula>
    </cfRule>
  </conditionalFormatting>
  <conditionalFormatting sqref="O97:R104">
    <cfRule type="cellIs" dxfId="31" priority="36" operator="equal">
      <formula>""</formula>
    </cfRule>
  </conditionalFormatting>
  <conditionalFormatting sqref="O97:O104">
    <cfRule type="cellIs" dxfId="30" priority="34" operator="equal">
      <formula>"G"</formula>
    </cfRule>
    <cfRule type="cellIs" dxfId="29" priority="35" operator="equal">
      <formula>"F"</formula>
    </cfRule>
  </conditionalFormatting>
  <conditionalFormatting sqref="A89:A104">
    <cfRule type="cellIs" dxfId="28" priority="33" operator="equal">
      <formula>"Erreur"</formula>
    </cfRule>
  </conditionalFormatting>
  <conditionalFormatting sqref="B89:B104">
    <cfRule type="cellIs" dxfId="27" priority="32" operator="equal">
      <formula>"date"</formula>
    </cfRule>
  </conditionalFormatting>
  <conditionalFormatting sqref="C89:C104">
    <cfRule type="cellIs" dxfId="26" priority="31" operator="equal">
      <formula>"de"</formula>
    </cfRule>
  </conditionalFormatting>
  <conditionalFormatting sqref="K89:K104">
    <cfRule type="cellIs" dxfId="25" priority="30" operator="equal">
      <formula>"Naissance"</formula>
    </cfRule>
  </conditionalFormatting>
  <conditionalFormatting sqref="L105:N112">
    <cfRule type="cellIs" dxfId="24" priority="28" operator="equal">
      <formula>""</formula>
    </cfRule>
  </conditionalFormatting>
  <conditionalFormatting sqref="O105:R112">
    <cfRule type="cellIs" dxfId="23" priority="27" operator="equal">
      <formula>""</formula>
    </cfRule>
  </conditionalFormatting>
  <conditionalFormatting sqref="O105:O112">
    <cfRule type="cellIs" dxfId="22" priority="25" operator="equal">
      <formula>"G"</formula>
    </cfRule>
    <cfRule type="cellIs" dxfId="21" priority="26" operator="equal">
      <formula>"F"</formula>
    </cfRule>
  </conditionalFormatting>
  <conditionalFormatting sqref="L113:N120">
    <cfRule type="cellIs" dxfId="20" priority="23" operator="equal">
      <formula>""</formula>
    </cfRule>
  </conditionalFormatting>
  <conditionalFormatting sqref="O113:R120">
    <cfRule type="cellIs" dxfId="19" priority="22" operator="equal">
      <formula>""</formula>
    </cfRule>
  </conditionalFormatting>
  <conditionalFormatting sqref="O113:O120">
    <cfRule type="cellIs" dxfId="18" priority="20" operator="equal">
      <formula>"G"</formula>
    </cfRule>
    <cfRule type="cellIs" dxfId="17" priority="21" operator="equal">
      <formula>"F"</formula>
    </cfRule>
  </conditionalFormatting>
  <conditionalFormatting sqref="A105:A120">
    <cfRule type="cellIs" dxfId="16" priority="19" operator="equal">
      <formula>"Erreur"</formula>
    </cfRule>
  </conditionalFormatting>
  <conditionalFormatting sqref="B105:B120">
    <cfRule type="cellIs" dxfId="15" priority="18" operator="equal">
      <formula>"date"</formula>
    </cfRule>
  </conditionalFormatting>
  <conditionalFormatting sqref="C105:C120">
    <cfRule type="cellIs" dxfId="14" priority="17" operator="equal">
      <formula>"de"</formula>
    </cfRule>
  </conditionalFormatting>
  <conditionalFormatting sqref="K105:K120">
    <cfRule type="cellIs" dxfId="13" priority="16" operator="equal">
      <formula>"Naissance"</formula>
    </cfRule>
  </conditionalFormatting>
  <conditionalFormatting sqref="L121:N128">
    <cfRule type="cellIs" dxfId="12" priority="14" operator="equal">
      <formula>""</formula>
    </cfRule>
  </conditionalFormatting>
  <conditionalFormatting sqref="O121:R128">
    <cfRule type="cellIs" dxfId="11" priority="13" operator="equal">
      <formula>""</formula>
    </cfRule>
  </conditionalFormatting>
  <conditionalFormatting sqref="O121:O128">
    <cfRule type="cellIs" dxfId="10" priority="11" operator="equal">
      <formula>"G"</formula>
    </cfRule>
    <cfRule type="cellIs" dxfId="9" priority="12" operator="equal">
      <formula>"F"</formula>
    </cfRule>
  </conditionalFormatting>
  <conditionalFormatting sqref="L129:N136">
    <cfRule type="cellIs" dxfId="8" priority="9" operator="equal">
      <formula>""</formula>
    </cfRule>
  </conditionalFormatting>
  <conditionalFormatting sqref="O129:R136">
    <cfRule type="cellIs" dxfId="7" priority="8" operator="equal">
      <formula>""</formula>
    </cfRule>
  </conditionalFormatting>
  <conditionalFormatting sqref="O129:O136">
    <cfRule type="cellIs" dxfId="6" priority="6" operator="equal">
      <formula>"G"</formula>
    </cfRule>
    <cfRule type="cellIs" dxfId="5" priority="7" operator="equal">
      <formula>"F"</formula>
    </cfRule>
  </conditionalFormatting>
  <conditionalFormatting sqref="A121:A136">
    <cfRule type="cellIs" dxfId="4" priority="5" operator="equal">
      <formula>"Erreur"</formula>
    </cfRule>
  </conditionalFormatting>
  <conditionalFormatting sqref="B121:B136">
    <cfRule type="cellIs" dxfId="3" priority="4" operator="equal">
      <formula>"date"</formula>
    </cfRule>
  </conditionalFormatting>
  <conditionalFormatting sqref="C121:C136">
    <cfRule type="cellIs" dxfId="2" priority="3" operator="equal">
      <formula>"de"</formula>
    </cfRule>
  </conditionalFormatting>
  <conditionalFormatting sqref="K121:K136">
    <cfRule type="cellIs" dxfId="1" priority="2" operator="equal">
      <formula>"Naissance"</formula>
    </cfRule>
  </conditionalFormatting>
  <conditionalFormatting sqref="L17:N18">
    <cfRule type="cellIs" dxfId="0" priority="1" operator="equal">
      <formula>""</formula>
    </cfRule>
  </conditionalFormatting>
  <dataValidations count="4">
    <dataValidation type="list" allowBlank="1" showInputMessage="1" showErrorMessage="1" promptTitle="LISTES : ECOLES - ETABLISSEMENTS" prompt="- Cliquer sur la flèche, _x000a_- Sélectionner votre établissement et _x000a_- Valider (Touche Entrée)." sqref="M4:R4">
      <formula1>ecoles</formula1>
    </dataValidation>
    <dataValidation allowBlank="1" showInputMessage="1" showErrorMessage="1" promptTitle="IMPORTANT : à lire" prompt="_x000a__x000a_1) Cliquer sur la cellule &quot;choissisez votre établissement&quot; _x000a_2) Saisir les responsables_x000a_3) Saisir ou coller vos engagements (Nom, prénom, D.Nais.)_x000a_4) Renommer votre fichier en rajoutant N° et nom de votre établissement_x000a_" sqref="I3"/>
    <dataValidation allowBlank="1" showInputMessage="1" showErrorMessage="1" prompt="Merci de renvoyer vos engagements à votre ASS (USEP, ASSEP, UCS-CJA, USSP, ASCUP)" sqref="L3:R3"/>
    <dataValidation allowBlank="1" showInputMessage="1" showErrorMessage="1" promptTitle="DATE LIMITE RETOUR : Jeu22/11/18" prompt="_x000a__x000a_1) Renvoyer ce fichier par courriel à votre ASS : USEP, ASSEP, UCS-CJA, USSP, ASCUP._x000a_2)  La feuille est protégée_x000a__x000a_TOUT PARTICIPANT DOIT ETRE TITULAIRE D'UNE LICENCE SPORTIVE SCOLAIRE A JOUR_x000a_" sqref="I4:K4"/>
  </dataValidations>
  <pageMargins left="0.70866141732283472" right="0.70866141732283472" top="0.74803149606299213" bottom="0.74803149606299213" header="0.31496062992125984" footer="0.31496062992125984"/>
  <pageSetup paperSize="9" scale="81" orientation="portrait" verticalDpi="0"/>
  <headerFooter>
    <oddFooter>&amp;R&amp;P/&amp;N</oddFooter>
  </headerFooter>
  <rowBreaks count="2" manualBreakCount="2">
    <brk id="56" min="8" max="17" man="1"/>
    <brk id="104" min="8" max="1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1"/>
  <sheetViews>
    <sheetView topLeftCell="A238" workbookViewId="0">
      <selection activeCell="D253" sqref="D253"/>
    </sheetView>
  </sheetViews>
  <sheetFormatPr baseColWidth="10" defaultRowHeight="15" x14ac:dyDescent="0.25"/>
  <cols>
    <col min="3" max="3" width="39.28515625" bestFit="1" customWidth="1"/>
    <col min="4" max="4" width="8.7109375" bestFit="1" customWidth="1"/>
    <col min="5" max="6" width="28.28515625" bestFit="1" customWidth="1"/>
    <col min="12" max="12" width="14.42578125" customWidth="1"/>
    <col min="15" max="15" width="15.42578125" bestFit="1" customWidth="1"/>
    <col min="16" max="16" width="17.7109375" bestFit="1" customWidth="1"/>
    <col min="19" max="20" width="11.42578125" customWidth="1"/>
    <col min="21" max="29" width="7.42578125" customWidth="1"/>
  </cols>
  <sheetData>
    <row r="1" spans="1:22" ht="15.75" thickBot="1" x14ac:dyDescent="0.3">
      <c r="C1" s="18" t="s">
        <v>13</v>
      </c>
      <c r="D1" s="19" t="s">
        <v>14</v>
      </c>
      <c r="J1" s="21" t="s">
        <v>22</v>
      </c>
    </row>
    <row r="2" spans="1:22" x14ac:dyDescent="0.25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6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3" t="s">
        <v>28</v>
      </c>
      <c r="P2" s="3" t="s">
        <v>29</v>
      </c>
      <c r="S2" s="37" t="s">
        <v>314</v>
      </c>
      <c r="T2" s="37" t="s">
        <v>315</v>
      </c>
      <c r="U2" s="43" t="s">
        <v>318</v>
      </c>
    </row>
    <row r="3" spans="1:22" x14ac:dyDescent="0.25">
      <c r="A3">
        <v>1</v>
      </c>
      <c r="B3" s="20" t="s">
        <v>325</v>
      </c>
      <c r="C3" s="20" t="s">
        <v>442</v>
      </c>
      <c r="D3" s="20" t="s">
        <v>14</v>
      </c>
      <c r="E3" s="20" t="s">
        <v>333</v>
      </c>
      <c r="F3" s="20" t="s">
        <v>334</v>
      </c>
      <c r="G3" s="20" t="s">
        <v>335</v>
      </c>
      <c r="H3" s="20" t="s">
        <v>336</v>
      </c>
      <c r="J3" s="97">
        <v>39814</v>
      </c>
      <c r="K3" s="23">
        <v>40178</v>
      </c>
      <c r="L3" s="1">
        <f>YEAR(J3)</f>
        <v>2009</v>
      </c>
      <c r="M3" s="1" t="s">
        <v>30</v>
      </c>
      <c r="N3" s="1" t="s">
        <v>31</v>
      </c>
      <c r="O3" s="1" t="s">
        <v>32</v>
      </c>
      <c r="P3" s="1" t="s">
        <v>33</v>
      </c>
      <c r="S3" s="38" t="s">
        <v>30</v>
      </c>
      <c r="T3" s="39" t="s">
        <v>292</v>
      </c>
      <c r="U3" s="43">
        <f>L3</f>
        <v>2009</v>
      </c>
    </row>
    <row r="4" spans="1:22" x14ac:dyDescent="0.25">
      <c r="A4">
        <v>2</v>
      </c>
      <c r="B4" s="24"/>
      <c r="C4" s="28" t="s">
        <v>286</v>
      </c>
      <c r="D4" s="24"/>
      <c r="E4" s="24"/>
      <c r="F4" s="24"/>
      <c r="G4" s="24"/>
      <c r="H4" s="24"/>
      <c r="J4" s="97">
        <v>39448</v>
      </c>
      <c r="K4" s="23">
        <v>39813</v>
      </c>
      <c r="L4" s="1">
        <f t="shared" ref="L4:L6" si="0">YEAR(J4)</f>
        <v>2008</v>
      </c>
      <c r="M4" s="1" t="s">
        <v>34</v>
      </c>
      <c r="N4" s="1" t="s">
        <v>35</v>
      </c>
      <c r="O4" s="1" t="s">
        <v>36</v>
      </c>
      <c r="P4" s="1" t="s">
        <v>37</v>
      </c>
      <c r="S4" s="38" t="s">
        <v>31</v>
      </c>
      <c r="T4" s="39" t="s">
        <v>293</v>
      </c>
      <c r="U4" s="43">
        <f>L3</f>
        <v>2009</v>
      </c>
    </row>
    <row r="5" spans="1:22" x14ac:dyDescent="0.25">
      <c r="A5">
        <v>3</v>
      </c>
      <c r="B5" s="24"/>
      <c r="C5" s="24"/>
      <c r="D5" s="24"/>
      <c r="E5" s="24"/>
      <c r="F5" s="24"/>
      <c r="G5" s="24"/>
      <c r="H5" s="24"/>
      <c r="J5" s="97">
        <v>39083</v>
      </c>
      <c r="K5" s="23">
        <v>39447</v>
      </c>
      <c r="L5" s="1">
        <f t="shared" si="0"/>
        <v>2007</v>
      </c>
      <c r="M5" s="1" t="s">
        <v>38</v>
      </c>
      <c r="N5" s="1" t="s">
        <v>39</v>
      </c>
      <c r="O5" s="1" t="s">
        <v>40</v>
      </c>
      <c r="P5" s="1" t="s">
        <v>37</v>
      </c>
      <c r="S5" s="38" t="s">
        <v>34</v>
      </c>
      <c r="T5" s="39" t="s">
        <v>300</v>
      </c>
      <c r="U5" s="43">
        <f>L4</f>
        <v>2008</v>
      </c>
    </row>
    <row r="6" spans="1:22" x14ac:dyDescent="0.25">
      <c r="A6">
        <v>4</v>
      </c>
      <c r="B6" s="22">
        <v>1</v>
      </c>
      <c r="C6" s="22" t="s">
        <v>194</v>
      </c>
      <c r="D6" s="22">
        <v>351</v>
      </c>
      <c r="E6" s="22" t="s">
        <v>346</v>
      </c>
      <c r="F6" s="22" t="s">
        <v>346</v>
      </c>
      <c r="G6" s="22" t="s">
        <v>422</v>
      </c>
      <c r="H6" s="22" t="s">
        <v>63</v>
      </c>
      <c r="J6" s="97">
        <v>38718</v>
      </c>
      <c r="K6" s="23">
        <v>39082</v>
      </c>
      <c r="L6" s="1">
        <f t="shared" si="0"/>
        <v>2006</v>
      </c>
      <c r="M6" s="1" t="s">
        <v>41</v>
      </c>
      <c r="N6" s="1" t="s">
        <v>42</v>
      </c>
      <c r="O6" s="1" t="s">
        <v>43</v>
      </c>
      <c r="P6" s="1" t="s">
        <v>44</v>
      </c>
      <c r="S6" s="38" t="s">
        <v>35</v>
      </c>
      <c r="T6" s="39" t="s">
        <v>301</v>
      </c>
      <c r="U6" s="43">
        <f>L4</f>
        <v>2008</v>
      </c>
    </row>
    <row r="7" spans="1:22" x14ac:dyDescent="0.25">
      <c r="A7">
        <v>5</v>
      </c>
      <c r="B7" s="22">
        <v>1</v>
      </c>
      <c r="C7" s="22" t="s">
        <v>182</v>
      </c>
      <c r="D7" s="22">
        <v>327</v>
      </c>
      <c r="E7" s="22" t="s">
        <v>410</v>
      </c>
      <c r="F7" s="22" t="s">
        <v>410</v>
      </c>
      <c r="G7" s="22" t="s">
        <v>178</v>
      </c>
      <c r="H7" s="22" t="s">
        <v>63</v>
      </c>
      <c r="J7" s="97">
        <v>37987</v>
      </c>
      <c r="K7" s="23">
        <v>38717</v>
      </c>
      <c r="L7" s="1" t="str">
        <f>YEAR(J7)&amp;" - "&amp;YEAR(K7)</f>
        <v>2004 - 2005</v>
      </c>
      <c r="M7" s="1" t="s">
        <v>45</v>
      </c>
      <c r="N7" s="1" t="s">
        <v>46</v>
      </c>
      <c r="O7" s="1" t="s">
        <v>47</v>
      </c>
      <c r="P7" s="1" t="s">
        <v>48</v>
      </c>
      <c r="S7" s="38" t="s">
        <v>38</v>
      </c>
      <c r="T7" s="39" t="s">
        <v>302</v>
      </c>
      <c r="U7" s="43">
        <f>L5</f>
        <v>2007</v>
      </c>
    </row>
    <row r="8" spans="1:22" x14ac:dyDescent="0.25">
      <c r="A8">
        <v>6</v>
      </c>
      <c r="B8" s="22">
        <v>1</v>
      </c>
      <c r="C8" s="22" t="s">
        <v>78</v>
      </c>
      <c r="D8" s="22">
        <v>215</v>
      </c>
      <c r="E8" s="22" t="s">
        <v>76</v>
      </c>
      <c r="F8" s="22" t="s">
        <v>356</v>
      </c>
      <c r="G8" s="22" t="s">
        <v>343</v>
      </c>
      <c r="H8" s="22" t="s">
        <v>63</v>
      </c>
      <c r="J8" s="98">
        <v>37257</v>
      </c>
      <c r="K8" s="51">
        <v>37986</v>
      </c>
      <c r="L8" s="1" t="str">
        <f t="shared" ref="L8:L10" si="1">YEAR(J8)&amp;" - "&amp;YEAR(K8)</f>
        <v>2002 - 2003</v>
      </c>
      <c r="M8" s="52" t="s">
        <v>294</v>
      </c>
      <c r="N8" s="52" t="s">
        <v>295</v>
      </c>
      <c r="O8" s="50" t="s">
        <v>326</v>
      </c>
      <c r="P8" s="1" t="s">
        <v>329</v>
      </c>
      <c r="S8" s="38" t="s">
        <v>39</v>
      </c>
      <c r="T8" s="39" t="s">
        <v>303</v>
      </c>
      <c r="U8" s="43">
        <f>L5</f>
        <v>2007</v>
      </c>
    </row>
    <row r="9" spans="1:22" x14ac:dyDescent="0.25">
      <c r="A9">
        <v>7</v>
      </c>
      <c r="B9" s="22">
        <v>1</v>
      </c>
      <c r="C9" s="22" t="s">
        <v>119</v>
      </c>
      <c r="D9" s="22">
        <v>251</v>
      </c>
      <c r="E9" s="22" t="s">
        <v>366</v>
      </c>
      <c r="F9" s="22" t="s">
        <v>120</v>
      </c>
      <c r="G9" s="22" t="s">
        <v>343</v>
      </c>
      <c r="H9" s="22" t="s">
        <v>63</v>
      </c>
      <c r="J9" s="98">
        <v>36526</v>
      </c>
      <c r="K9" s="51">
        <v>37256</v>
      </c>
      <c r="L9" s="1" t="str">
        <f t="shared" si="1"/>
        <v>2000 - 2001</v>
      </c>
      <c r="M9" s="52" t="s">
        <v>296</v>
      </c>
      <c r="N9" s="52" t="s">
        <v>297</v>
      </c>
      <c r="O9" s="50" t="s">
        <v>327</v>
      </c>
      <c r="P9" s="1" t="s">
        <v>330</v>
      </c>
      <c r="S9" s="38" t="s">
        <v>41</v>
      </c>
      <c r="T9" s="39" t="s">
        <v>304</v>
      </c>
      <c r="U9" s="43">
        <f>L6</f>
        <v>2006</v>
      </c>
    </row>
    <row r="10" spans="1:22" x14ac:dyDescent="0.25">
      <c r="A10">
        <v>8</v>
      </c>
      <c r="B10" s="22">
        <v>1</v>
      </c>
      <c r="C10" s="22" t="s">
        <v>204</v>
      </c>
      <c r="D10" s="22">
        <v>377</v>
      </c>
      <c r="E10" s="22" t="s">
        <v>430</v>
      </c>
      <c r="F10" s="22" t="s">
        <v>430</v>
      </c>
      <c r="G10" s="22" t="s">
        <v>178</v>
      </c>
      <c r="H10" s="22" t="s">
        <v>63</v>
      </c>
      <c r="J10" s="98">
        <v>29221</v>
      </c>
      <c r="K10" s="51">
        <v>36525</v>
      </c>
      <c r="L10" s="1" t="str">
        <f t="shared" si="1"/>
        <v>1980 - 1999</v>
      </c>
      <c r="M10" s="52" t="s">
        <v>298</v>
      </c>
      <c r="N10" s="52" t="s">
        <v>299</v>
      </c>
      <c r="O10" s="50" t="s">
        <v>328</v>
      </c>
      <c r="P10" s="1" t="s">
        <v>330</v>
      </c>
      <c r="S10" s="38" t="s">
        <v>42</v>
      </c>
      <c r="T10" s="39" t="s">
        <v>305</v>
      </c>
      <c r="U10" s="43">
        <f>L6</f>
        <v>2006</v>
      </c>
    </row>
    <row r="11" spans="1:22" x14ac:dyDescent="0.25">
      <c r="A11">
        <v>9</v>
      </c>
      <c r="B11" s="22">
        <v>1</v>
      </c>
      <c r="C11" s="22" t="s">
        <v>97</v>
      </c>
      <c r="D11" s="22">
        <v>231</v>
      </c>
      <c r="E11" s="22" t="s">
        <v>360</v>
      </c>
      <c r="F11" s="22" t="s">
        <v>356</v>
      </c>
      <c r="G11" s="22" t="s">
        <v>343</v>
      </c>
      <c r="H11" s="22" t="s">
        <v>63</v>
      </c>
      <c r="S11" s="38" t="s">
        <v>45</v>
      </c>
      <c r="T11" s="39" t="s">
        <v>306</v>
      </c>
      <c r="U11" s="43">
        <f>YEAR(J7)</f>
        <v>2004</v>
      </c>
      <c r="V11" s="43">
        <f>YEAR(K7)</f>
        <v>2005</v>
      </c>
    </row>
    <row r="12" spans="1:22" x14ac:dyDescent="0.25">
      <c r="A12">
        <v>10</v>
      </c>
      <c r="B12" s="22">
        <v>1</v>
      </c>
      <c r="C12" s="22" t="s">
        <v>94</v>
      </c>
      <c r="D12" s="22">
        <v>228</v>
      </c>
      <c r="E12" s="22" t="s">
        <v>357</v>
      </c>
      <c r="F12" s="22" t="s">
        <v>356</v>
      </c>
      <c r="G12" s="22" t="s">
        <v>343</v>
      </c>
      <c r="H12" s="22" t="s">
        <v>63</v>
      </c>
      <c r="S12" s="38" t="s">
        <v>46</v>
      </c>
      <c r="T12" s="39" t="s">
        <v>307</v>
      </c>
      <c r="U12" s="43">
        <f>YEAR(J7)</f>
        <v>2004</v>
      </c>
      <c r="V12" s="43">
        <f>YEAR(K7)</f>
        <v>2005</v>
      </c>
    </row>
    <row r="13" spans="1:22" x14ac:dyDescent="0.25">
      <c r="A13">
        <v>11</v>
      </c>
      <c r="B13" s="22">
        <v>1</v>
      </c>
      <c r="C13" s="22" t="s">
        <v>172</v>
      </c>
      <c r="D13" s="22">
        <v>317</v>
      </c>
      <c r="E13" s="22" t="s">
        <v>404</v>
      </c>
      <c r="F13" s="22" t="s">
        <v>173</v>
      </c>
      <c r="G13" s="22" t="s">
        <v>397</v>
      </c>
      <c r="H13" s="22" t="s">
        <v>63</v>
      </c>
      <c r="S13" s="38" t="s">
        <v>294</v>
      </c>
      <c r="T13" s="39" t="s">
        <v>308</v>
      </c>
      <c r="U13" s="43">
        <f>YEAR(J8)</f>
        <v>2002</v>
      </c>
      <c r="V13" s="43">
        <f>YEAR(K8)</f>
        <v>2003</v>
      </c>
    </row>
    <row r="14" spans="1:22" x14ac:dyDescent="0.25">
      <c r="A14">
        <v>12</v>
      </c>
      <c r="B14" s="22">
        <v>1</v>
      </c>
      <c r="C14" s="22" t="s">
        <v>111</v>
      </c>
      <c r="D14" s="22">
        <v>244</v>
      </c>
      <c r="E14" s="22" t="s">
        <v>112</v>
      </c>
      <c r="F14" s="22" t="s">
        <v>356</v>
      </c>
      <c r="G14" s="22" t="s">
        <v>343</v>
      </c>
      <c r="H14" s="22" t="s">
        <v>63</v>
      </c>
      <c r="S14" s="38" t="s">
        <v>295</v>
      </c>
      <c r="T14" s="39" t="s">
        <v>309</v>
      </c>
      <c r="U14" s="43">
        <f>YEAR(J8)</f>
        <v>2002</v>
      </c>
      <c r="V14" s="43">
        <f>YEAR(K8)</f>
        <v>2003</v>
      </c>
    </row>
    <row r="15" spans="1:22" x14ac:dyDescent="0.25">
      <c r="A15">
        <v>13</v>
      </c>
      <c r="B15" s="22">
        <v>1</v>
      </c>
      <c r="C15" s="22" t="s">
        <v>106</v>
      </c>
      <c r="D15" s="22">
        <v>240</v>
      </c>
      <c r="E15" s="22" t="s">
        <v>107</v>
      </c>
      <c r="F15" s="22" t="s">
        <v>356</v>
      </c>
      <c r="G15" s="22" t="s">
        <v>343</v>
      </c>
      <c r="H15" s="22" t="s">
        <v>63</v>
      </c>
      <c r="S15" s="38" t="s">
        <v>296</v>
      </c>
      <c r="T15" s="39" t="s">
        <v>310</v>
      </c>
      <c r="U15" s="43">
        <f>YEAR(J9)</f>
        <v>2000</v>
      </c>
      <c r="V15" s="43">
        <f>YEAR(K9)</f>
        <v>2001</v>
      </c>
    </row>
    <row r="16" spans="1:22" x14ac:dyDescent="0.25">
      <c r="A16">
        <v>14</v>
      </c>
      <c r="B16" s="22">
        <v>1</v>
      </c>
      <c r="C16" s="22" t="s">
        <v>187</v>
      </c>
      <c r="D16" s="22">
        <v>332</v>
      </c>
      <c r="E16" s="22" t="s">
        <v>415</v>
      </c>
      <c r="F16" s="22" t="s">
        <v>415</v>
      </c>
      <c r="G16" s="22" t="s">
        <v>178</v>
      </c>
      <c r="H16" s="22" t="s">
        <v>63</v>
      </c>
      <c r="S16" s="38" t="s">
        <v>297</v>
      </c>
      <c r="T16" s="39" t="s">
        <v>311</v>
      </c>
      <c r="U16" s="43">
        <f>YEAR(J9)</f>
        <v>2000</v>
      </c>
      <c r="V16" s="43">
        <f>YEAR(K9)</f>
        <v>2001</v>
      </c>
    </row>
    <row r="17" spans="1:29" x14ac:dyDescent="0.25">
      <c r="A17">
        <v>15</v>
      </c>
      <c r="B17" s="22">
        <v>1</v>
      </c>
      <c r="C17" s="22" t="s">
        <v>155</v>
      </c>
      <c r="D17" s="22">
        <v>301</v>
      </c>
      <c r="E17" s="22" t="s">
        <v>393</v>
      </c>
      <c r="F17" s="22" t="s">
        <v>156</v>
      </c>
      <c r="G17" s="22" t="s">
        <v>384</v>
      </c>
      <c r="H17" s="22" t="s">
        <v>63</v>
      </c>
      <c r="S17" s="38" t="s">
        <v>298</v>
      </c>
      <c r="T17" s="39" t="s">
        <v>312</v>
      </c>
      <c r="U17" s="43">
        <f t="shared" ref="U17:AA17" si="2">V17-1</f>
        <v>1991</v>
      </c>
      <c r="V17" s="43">
        <f t="shared" si="2"/>
        <v>1992</v>
      </c>
      <c r="W17" s="43">
        <f t="shared" si="2"/>
        <v>1993</v>
      </c>
      <c r="X17" s="43">
        <f t="shared" si="2"/>
        <v>1994</v>
      </c>
      <c r="Y17" s="43">
        <f t="shared" si="2"/>
        <v>1995</v>
      </c>
      <c r="Z17" s="43">
        <f t="shared" si="2"/>
        <v>1996</v>
      </c>
      <c r="AA17" s="43">
        <f t="shared" si="2"/>
        <v>1997</v>
      </c>
      <c r="AB17" s="43">
        <f>AC17-1</f>
        <v>1998</v>
      </c>
      <c r="AC17" s="43">
        <f>YEAR(K10)</f>
        <v>1999</v>
      </c>
    </row>
    <row r="18" spans="1:29" x14ac:dyDescent="0.25">
      <c r="A18">
        <v>16</v>
      </c>
      <c r="B18" s="22">
        <v>1</v>
      </c>
      <c r="C18" s="22" t="s">
        <v>181</v>
      </c>
      <c r="D18" s="22">
        <v>326</v>
      </c>
      <c r="E18" s="22" t="s">
        <v>409</v>
      </c>
      <c r="F18" s="22" t="s">
        <v>409</v>
      </c>
      <c r="G18" s="22" t="s">
        <v>178</v>
      </c>
      <c r="H18" s="22" t="s">
        <v>63</v>
      </c>
      <c r="S18" s="38" t="s">
        <v>299</v>
      </c>
      <c r="T18" s="39" t="s">
        <v>313</v>
      </c>
      <c r="U18" s="43">
        <f t="shared" ref="U18:AA18" si="3">V18-1</f>
        <v>1991</v>
      </c>
      <c r="V18" s="43">
        <f t="shared" si="3"/>
        <v>1992</v>
      </c>
      <c r="W18" s="43">
        <f t="shared" si="3"/>
        <v>1993</v>
      </c>
      <c r="X18" s="43">
        <f t="shared" si="3"/>
        <v>1994</v>
      </c>
      <c r="Y18" s="43">
        <f t="shared" si="3"/>
        <v>1995</v>
      </c>
      <c r="Z18" s="43">
        <f t="shared" si="3"/>
        <v>1996</v>
      </c>
      <c r="AA18" s="43">
        <f t="shared" si="3"/>
        <v>1997</v>
      </c>
      <c r="AB18" s="43">
        <f>AC18-1</f>
        <v>1998</v>
      </c>
      <c r="AC18" s="43">
        <f>YEAR(K10)</f>
        <v>1999</v>
      </c>
    </row>
    <row r="19" spans="1:29" x14ac:dyDescent="0.25">
      <c r="A19">
        <v>17</v>
      </c>
      <c r="B19" s="22">
        <v>1</v>
      </c>
      <c r="C19" s="22" t="s">
        <v>85</v>
      </c>
      <c r="D19" s="22">
        <v>221</v>
      </c>
      <c r="E19" s="22" t="s">
        <v>86</v>
      </c>
      <c r="F19" s="22" t="s">
        <v>356</v>
      </c>
      <c r="G19" s="22" t="s">
        <v>343</v>
      </c>
      <c r="H19" s="22" t="s">
        <v>63</v>
      </c>
    </row>
    <row r="20" spans="1:29" x14ac:dyDescent="0.25">
      <c r="A20">
        <v>18</v>
      </c>
      <c r="B20" s="22">
        <v>1</v>
      </c>
      <c r="C20" s="22" t="s">
        <v>87</v>
      </c>
      <c r="D20" s="22">
        <v>222</v>
      </c>
      <c r="E20" s="22" t="s">
        <v>86</v>
      </c>
      <c r="F20" s="22" t="s">
        <v>356</v>
      </c>
      <c r="G20" s="22" t="s">
        <v>343</v>
      </c>
      <c r="H20" s="22" t="s">
        <v>63</v>
      </c>
    </row>
    <row r="21" spans="1:29" x14ac:dyDescent="0.25">
      <c r="A21">
        <v>19</v>
      </c>
      <c r="B21" s="22">
        <v>1</v>
      </c>
      <c r="C21" s="22" t="s">
        <v>136</v>
      </c>
      <c r="D21" s="22">
        <v>272</v>
      </c>
      <c r="E21" s="22" t="s">
        <v>380</v>
      </c>
      <c r="F21" s="22" t="s">
        <v>383</v>
      </c>
      <c r="G21" s="22" t="s">
        <v>384</v>
      </c>
      <c r="H21" s="22" t="s">
        <v>63</v>
      </c>
    </row>
    <row r="22" spans="1:29" x14ac:dyDescent="0.25">
      <c r="A22">
        <v>20</v>
      </c>
      <c r="B22" s="22">
        <v>1</v>
      </c>
      <c r="C22" s="22" t="s">
        <v>113</v>
      </c>
      <c r="D22" s="22">
        <v>245</v>
      </c>
      <c r="E22" s="22" t="s">
        <v>112</v>
      </c>
      <c r="F22" s="22" t="s">
        <v>356</v>
      </c>
      <c r="G22" s="22" t="s">
        <v>343</v>
      </c>
      <c r="H22" s="22" t="s">
        <v>63</v>
      </c>
    </row>
    <row r="23" spans="1:29" x14ac:dyDescent="0.25">
      <c r="A23">
        <v>21</v>
      </c>
      <c r="B23" s="22">
        <v>1</v>
      </c>
      <c r="C23" s="22" t="s">
        <v>184</v>
      </c>
      <c r="D23" s="22">
        <v>329</v>
      </c>
      <c r="E23" s="22" t="s">
        <v>412</v>
      </c>
      <c r="F23" s="22" t="s">
        <v>412</v>
      </c>
      <c r="G23" s="22" t="s">
        <v>178</v>
      </c>
      <c r="H23" s="22" t="s">
        <v>63</v>
      </c>
    </row>
    <row r="24" spans="1:29" x14ac:dyDescent="0.25">
      <c r="A24">
        <v>22</v>
      </c>
      <c r="B24" s="22">
        <v>1</v>
      </c>
      <c r="C24" s="22" t="s">
        <v>174</v>
      </c>
      <c r="D24" s="22">
        <v>321</v>
      </c>
      <c r="E24" s="22" t="s">
        <v>175</v>
      </c>
      <c r="F24" s="22" t="s">
        <v>405</v>
      </c>
      <c r="G24" s="22" t="s">
        <v>178</v>
      </c>
      <c r="H24" s="22" t="s">
        <v>63</v>
      </c>
    </row>
    <row r="25" spans="1:29" x14ac:dyDescent="0.25">
      <c r="A25">
        <v>23</v>
      </c>
      <c r="B25" s="22">
        <v>1</v>
      </c>
      <c r="C25" s="22" t="s">
        <v>141</v>
      </c>
      <c r="D25" s="22">
        <v>277</v>
      </c>
      <c r="E25" s="22" t="s">
        <v>382</v>
      </c>
      <c r="F25" s="22" t="s">
        <v>383</v>
      </c>
      <c r="G25" s="22" t="s">
        <v>384</v>
      </c>
      <c r="H25" s="22" t="s">
        <v>63</v>
      </c>
    </row>
    <row r="26" spans="1:29" x14ac:dyDescent="0.25">
      <c r="A26">
        <v>24</v>
      </c>
      <c r="B26" s="22">
        <v>1</v>
      </c>
      <c r="C26" s="22" t="s">
        <v>164</v>
      </c>
      <c r="D26" s="22">
        <v>312</v>
      </c>
      <c r="E26" s="22" t="s">
        <v>399</v>
      </c>
      <c r="F26" s="22" t="s">
        <v>353</v>
      </c>
      <c r="G26" s="22" t="s">
        <v>397</v>
      </c>
      <c r="H26" s="22" t="s">
        <v>63</v>
      </c>
    </row>
    <row r="27" spans="1:29" x14ac:dyDescent="0.25">
      <c r="A27">
        <v>25</v>
      </c>
      <c r="B27" s="22">
        <v>1</v>
      </c>
      <c r="C27" s="94" t="s">
        <v>57</v>
      </c>
      <c r="D27" s="94">
        <v>107</v>
      </c>
      <c r="E27" s="22" t="s">
        <v>50</v>
      </c>
      <c r="F27" s="22" t="s">
        <v>356</v>
      </c>
      <c r="G27" s="22" t="s">
        <v>343</v>
      </c>
      <c r="H27" s="22" t="s">
        <v>51</v>
      </c>
    </row>
    <row r="28" spans="1:29" x14ac:dyDescent="0.25">
      <c r="A28">
        <v>26</v>
      </c>
      <c r="B28" s="22">
        <v>1</v>
      </c>
      <c r="C28" s="22" t="s">
        <v>114</v>
      </c>
      <c r="D28" s="22">
        <v>246</v>
      </c>
      <c r="E28" s="22" t="s">
        <v>112</v>
      </c>
      <c r="F28" s="22" t="s">
        <v>356</v>
      </c>
      <c r="G28" s="22" t="s">
        <v>343</v>
      </c>
      <c r="H28" s="22" t="s">
        <v>63</v>
      </c>
    </row>
    <row r="29" spans="1:29" x14ac:dyDescent="0.25">
      <c r="A29">
        <v>27</v>
      </c>
      <c r="B29" s="22">
        <v>1</v>
      </c>
      <c r="C29" s="22" t="s">
        <v>148</v>
      </c>
      <c r="D29" s="22">
        <v>292</v>
      </c>
      <c r="E29" s="22" t="s">
        <v>386</v>
      </c>
      <c r="F29" s="22" t="s">
        <v>147</v>
      </c>
      <c r="G29" s="22" t="s">
        <v>384</v>
      </c>
      <c r="H29" s="22" t="s">
        <v>63</v>
      </c>
    </row>
    <row r="30" spans="1:29" x14ac:dyDescent="0.25">
      <c r="A30">
        <v>28</v>
      </c>
      <c r="B30" s="22">
        <v>1</v>
      </c>
      <c r="C30" s="22" t="s">
        <v>157</v>
      </c>
      <c r="D30" s="22">
        <v>302</v>
      </c>
      <c r="E30" s="22" t="s">
        <v>394</v>
      </c>
      <c r="F30" s="22" t="s">
        <v>156</v>
      </c>
      <c r="G30" s="22" t="s">
        <v>384</v>
      </c>
      <c r="H30" s="22" t="s">
        <v>63</v>
      </c>
    </row>
    <row r="31" spans="1:29" x14ac:dyDescent="0.25">
      <c r="A31">
        <v>29</v>
      </c>
      <c r="B31" s="22">
        <v>1</v>
      </c>
      <c r="C31" s="22" t="s">
        <v>142</v>
      </c>
      <c r="D31" s="22">
        <v>278</v>
      </c>
      <c r="E31" s="22" t="s">
        <v>382</v>
      </c>
      <c r="F31" s="22" t="s">
        <v>383</v>
      </c>
      <c r="G31" s="22" t="s">
        <v>384</v>
      </c>
      <c r="H31" s="22" t="s">
        <v>63</v>
      </c>
    </row>
    <row r="32" spans="1:29" x14ac:dyDescent="0.25">
      <c r="A32">
        <v>30</v>
      </c>
      <c r="B32" s="22">
        <v>1</v>
      </c>
      <c r="C32" s="22" t="s">
        <v>132</v>
      </c>
      <c r="D32" s="22">
        <v>265</v>
      </c>
      <c r="E32" s="22" t="s">
        <v>377</v>
      </c>
      <c r="F32" s="22" t="s">
        <v>128</v>
      </c>
      <c r="G32" s="22" t="s">
        <v>384</v>
      </c>
      <c r="H32" s="22" t="s">
        <v>63</v>
      </c>
    </row>
    <row r="33" spans="1:8" x14ac:dyDescent="0.25">
      <c r="A33">
        <v>31</v>
      </c>
      <c r="B33" s="22">
        <v>1</v>
      </c>
      <c r="C33" s="22" t="s">
        <v>189</v>
      </c>
      <c r="D33" s="22">
        <v>334</v>
      </c>
      <c r="E33" s="22" t="s">
        <v>417</v>
      </c>
      <c r="F33" s="22" t="s">
        <v>417</v>
      </c>
      <c r="G33" s="22" t="s">
        <v>178</v>
      </c>
      <c r="H33" s="22" t="s">
        <v>63</v>
      </c>
    </row>
    <row r="34" spans="1:8" x14ac:dyDescent="0.25">
      <c r="A34">
        <v>32</v>
      </c>
      <c r="B34" s="22">
        <v>1</v>
      </c>
      <c r="C34" s="22" t="s">
        <v>191</v>
      </c>
      <c r="D34" s="22">
        <v>336</v>
      </c>
      <c r="E34" s="22" t="s">
        <v>419</v>
      </c>
      <c r="F34" s="22" t="s">
        <v>419</v>
      </c>
      <c r="G34" s="22" t="s">
        <v>178</v>
      </c>
      <c r="H34" s="22" t="s">
        <v>63</v>
      </c>
    </row>
    <row r="35" spans="1:8" x14ac:dyDescent="0.25">
      <c r="A35">
        <v>33</v>
      </c>
      <c r="B35" s="22">
        <v>1</v>
      </c>
      <c r="C35" s="22" t="s">
        <v>127</v>
      </c>
      <c r="D35" s="22">
        <v>261</v>
      </c>
      <c r="E35" s="22" t="s">
        <v>373</v>
      </c>
      <c r="F35" s="22" t="s">
        <v>128</v>
      </c>
      <c r="G35" s="22" t="s">
        <v>384</v>
      </c>
      <c r="H35" s="22" t="s">
        <v>63</v>
      </c>
    </row>
    <row r="36" spans="1:8" x14ac:dyDescent="0.25">
      <c r="A36">
        <v>34</v>
      </c>
      <c r="B36" s="22">
        <v>1</v>
      </c>
      <c r="C36" s="22" t="s">
        <v>144</v>
      </c>
      <c r="D36" s="22">
        <v>280</v>
      </c>
      <c r="E36" s="22" t="s">
        <v>382</v>
      </c>
      <c r="F36" s="22" t="s">
        <v>383</v>
      </c>
      <c r="G36" s="22" t="s">
        <v>384</v>
      </c>
      <c r="H36" s="22" t="s">
        <v>63</v>
      </c>
    </row>
    <row r="37" spans="1:8" x14ac:dyDescent="0.25">
      <c r="A37">
        <v>35</v>
      </c>
      <c r="B37" s="22">
        <v>1</v>
      </c>
      <c r="C37" s="22" t="s">
        <v>108</v>
      </c>
      <c r="D37" s="22">
        <v>241</v>
      </c>
      <c r="E37" s="22" t="s">
        <v>107</v>
      </c>
      <c r="F37" s="22" t="s">
        <v>356</v>
      </c>
      <c r="G37" s="22" t="s">
        <v>343</v>
      </c>
      <c r="H37" s="22" t="s">
        <v>63</v>
      </c>
    </row>
    <row r="38" spans="1:8" x14ac:dyDescent="0.25">
      <c r="A38">
        <v>36</v>
      </c>
      <c r="B38" s="22">
        <v>1</v>
      </c>
      <c r="C38" s="22" t="s">
        <v>49</v>
      </c>
      <c r="D38" s="22">
        <v>101</v>
      </c>
      <c r="E38" s="22" t="s">
        <v>50</v>
      </c>
      <c r="F38" s="22" t="s">
        <v>356</v>
      </c>
      <c r="G38" s="22" t="s">
        <v>343</v>
      </c>
      <c r="H38" s="22" t="s">
        <v>51</v>
      </c>
    </row>
    <row r="39" spans="1:8" x14ac:dyDescent="0.25">
      <c r="A39">
        <v>37</v>
      </c>
      <c r="B39" s="22">
        <v>1</v>
      </c>
      <c r="C39" s="22" t="s">
        <v>140</v>
      </c>
      <c r="D39" s="22">
        <v>276</v>
      </c>
      <c r="E39" s="22" t="s">
        <v>381</v>
      </c>
      <c r="F39" s="22" t="s">
        <v>383</v>
      </c>
      <c r="G39" s="22" t="s">
        <v>384</v>
      </c>
      <c r="H39" s="22" t="s">
        <v>63</v>
      </c>
    </row>
    <row r="40" spans="1:8" x14ac:dyDescent="0.25">
      <c r="A40">
        <v>38</v>
      </c>
      <c r="B40" s="22">
        <v>1</v>
      </c>
      <c r="C40" s="22" t="s">
        <v>129</v>
      </c>
      <c r="D40" s="22">
        <v>262</v>
      </c>
      <c r="E40" s="22" t="s">
        <v>374</v>
      </c>
      <c r="F40" s="22" t="s">
        <v>128</v>
      </c>
      <c r="G40" s="22" t="s">
        <v>384</v>
      </c>
      <c r="H40" s="22" t="s">
        <v>63</v>
      </c>
    </row>
    <row r="41" spans="1:8" x14ac:dyDescent="0.25">
      <c r="A41">
        <v>39</v>
      </c>
      <c r="B41" s="22">
        <v>1</v>
      </c>
      <c r="C41" s="22" t="s">
        <v>122</v>
      </c>
      <c r="D41" s="22">
        <v>253</v>
      </c>
      <c r="E41" s="22" t="s">
        <v>368</v>
      </c>
      <c r="F41" s="22" t="s">
        <v>120</v>
      </c>
      <c r="G41" s="22" t="s">
        <v>343</v>
      </c>
      <c r="H41" s="22" t="s">
        <v>63</v>
      </c>
    </row>
    <row r="42" spans="1:8" x14ac:dyDescent="0.25">
      <c r="A42">
        <v>40</v>
      </c>
      <c r="B42" s="22">
        <v>1</v>
      </c>
      <c r="C42" s="22" t="s">
        <v>130</v>
      </c>
      <c r="D42" s="22">
        <v>263</v>
      </c>
      <c r="E42" s="22" t="s">
        <v>375</v>
      </c>
      <c r="F42" s="22" t="s">
        <v>128</v>
      </c>
      <c r="G42" s="22" t="s">
        <v>384</v>
      </c>
      <c r="H42" s="22" t="s">
        <v>63</v>
      </c>
    </row>
    <row r="43" spans="1:8" x14ac:dyDescent="0.25">
      <c r="A43">
        <v>41</v>
      </c>
      <c r="B43" s="22">
        <v>1</v>
      </c>
      <c r="C43" s="22" t="s">
        <v>186</v>
      </c>
      <c r="D43" s="22">
        <v>331</v>
      </c>
      <c r="E43" s="22" t="s">
        <v>414</v>
      </c>
      <c r="F43" s="22" t="s">
        <v>414</v>
      </c>
      <c r="G43" s="22" t="s">
        <v>178</v>
      </c>
      <c r="H43" s="22" t="s">
        <v>63</v>
      </c>
    </row>
    <row r="44" spans="1:8" x14ac:dyDescent="0.25">
      <c r="A44">
        <v>42</v>
      </c>
      <c r="B44" s="22">
        <v>1</v>
      </c>
      <c r="C44" s="22" t="s">
        <v>167</v>
      </c>
      <c r="D44" s="22">
        <v>314</v>
      </c>
      <c r="E44" s="22" t="s">
        <v>401</v>
      </c>
      <c r="F44" s="22" t="s">
        <v>353</v>
      </c>
      <c r="G44" s="22" t="s">
        <v>397</v>
      </c>
      <c r="H44" s="22" t="s">
        <v>63</v>
      </c>
    </row>
    <row r="45" spans="1:8" x14ac:dyDescent="0.25">
      <c r="A45">
        <v>43</v>
      </c>
      <c r="B45" s="22">
        <v>1</v>
      </c>
      <c r="C45" s="22" t="s">
        <v>98</v>
      </c>
      <c r="D45" s="22">
        <v>232</v>
      </c>
      <c r="E45" s="22" t="s">
        <v>361</v>
      </c>
      <c r="F45" s="22" t="s">
        <v>356</v>
      </c>
      <c r="G45" s="22" t="s">
        <v>343</v>
      </c>
      <c r="H45" s="22" t="s">
        <v>63</v>
      </c>
    </row>
    <row r="46" spans="1:8" x14ac:dyDescent="0.25">
      <c r="A46">
        <v>44</v>
      </c>
      <c r="B46" s="22">
        <v>1</v>
      </c>
      <c r="C46" s="22" t="s">
        <v>150</v>
      </c>
      <c r="D46" s="22">
        <v>294</v>
      </c>
      <c r="E46" s="22" t="s">
        <v>388</v>
      </c>
      <c r="F46" s="22" t="s">
        <v>147</v>
      </c>
      <c r="G46" s="22" t="s">
        <v>384</v>
      </c>
      <c r="H46" s="22" t="s">
        <v>63</v>
      </c>
    </row>
    <row r="47" spans="1:8" x14ac:dyDescent="0.25">
      <c r="A47">
        <v>45</v>
      </c>
      <c r="B47" s="22">
        <v>1</v>
      </c>
      <c r="C47" s="22" t="s">
        <v>109</v>
      </c>
      <c r="D47" s="22">
        <v>242</v>
      </c>
      <c r="E47" s="22" t="s">
        <v>107</v>
      </c>
      <c r="F47" s="22" t="s">
        <v>356</v>
      </c>
      <c r="G47" s="22" t="s">
        <v>343</v>
      </c>
      <c r="H47" s="22" t="s">
        <v>63</v>
      </c>
    </row>
    <row r="48" spans="1:8" x14ac:dyDescent="0.25">
      <c r="A48">
        <v>46</v>
      </c>
      <c r="B48" s="22">
        <v>1</v>
      </c>
      <c r="C48" s="22" t="s">
        <v>62</v>
      </c>
      <c r="D48" s="22">
        <v>201</v>
      </c>
      <c r="E48" s="22" t="s">
        <v>50</v>
      </c>
      <c r="F48" s="22" t="s">
        <v>356</v>
      </c>
      <c r="G48" s="22" t="s">
        <v>343</v>
      </c>
      <c r="H48" s="22" t="s">
        <v>63</v>
      </c>
    </row>
    <row r="49" spans="1:8" x14ac:dyDescent="0.25">
      <c r="A49">
        <v>47</v>
      </c>
      <c r="B49" s="22">
        <v>1</v>
      </c>
      <c r="C49" s="22" t="s">
        <v>201</v>
      </c>
      <c r="D49" s="22">
        <v>374</v>
      </c>
      <c r="E49" s="22" t="s">
        <v>427</v>
      </c>
      <c r="F49" s="22" t="s">
        <v>427</v>
      </c>
      <c r="G49" s="22" t="s">
        <v>178</v>
      </c>
      <c r="H49" s="22" t="s">
        <v>63</v>
      </c>
    </row>
    <row r="50" spans="1:8" x14ac:dyDescent="0.25">
      <c r="A50">
        <v>48</v>
      </c>
      <c r="B50" s="22">
        <v>1</v>
      </c>
      <c r="C50" s="94" t="s">
        <v>331</v>
      </c>
      <c r="D50" s="94">
        <v>380</v>
      </c>
      <c r="E50" s="94" t="s">
        <v>433</v>
      </c>
      <c r="F50" s="94" t="s">
        <v>433</v>
      </c>
      <c r="G50" s="22" t="s">
        <v>178</v>
      </c>
      <c r="H50" s="22" t="s">
        <v>63</v>
      </c>
    </row>
    <row r="51" spans="1:8" x14ac:dyDescent="0.25">
      <c r="A51">
        <v>49</v>
      </c>
      <c r="B51" s="22">
        <v>1</v>
      </c>
      <c r="C51" s="22" t="s">
        <v>121</v>
      </c>
      <c r="D51" s="22">
        <v>252</v>
      </c>
      <c r="E51" s="22" t="s">
        <v>367</v>
      </c>
      <c r="F51" s="22" t="s">
        <v>120</v>
      </c>
      <c r="G51" s="22" t="s">
        <v>343</v>
      </c>
      <c r="H51" s="22" t="s">
        <v>63</v>
      </c>
    </row>
    <row r="52" spans="1:8" x14ac:dyDescent="0.25">
      <c r="A52">
        <v>50</v>
      </c>
      <c r="B52" s="22">
        <v>1</v>
      </c>
      <c r="C52" s="22" t="s">
        <v>75</v>
      </c>
      <c r="D52" s="22">
        <v>213</v>
      </c>
      <c r="E52" s="22" t="s">
        <v>76</v>
      </c>
      <c r="F52" s="22" t="s">
        <v>356</v>
      </c>
      <c r="G52" s="22" t="s">
        <v>343</v>
      </c>
      <c r="H52" s="22" t="s">
        <v>63</v>
      </c>
    </row>
    <row r="53" spans="1:8" x14ac:dyDescent="0.25">
      <c r="A53">
        <v>51</v>
      </c>
      <c r="B53" s="22">
        <v>1</v>
      </c>
      <c r="C53" s="22" t="s">
        <v>131</v>
      </c>
      <c r="D53" s="22">
        <v>264</v>
      </c>
      <c r="E53" s="22" t="s">
        <v>376</v>
      </c>
      <c r="F53" s="22" t="s">
        <v>128</v>
      </c>
      <c r="G53" s="22" t="s">
        <v>384</v>
      </c>
      <c r="H53" s="22" t="s">
        <v>63</v>
      </c>
    </row>
    <row r="54" spans="1:8" x14ac:dyDescent="0.25">
      <c r="A54">
        <v>52</v>
      </c>
      <c r="B54" s="22">
        <v>1</v>
      </c>
      <c r="C54" s="22" t="s">
        <v>168</v>
      </c>
      <c r="D54" s="22">
        <v>315</v>
      </c>
      <c r="E54" s="22" t="s">
        <v>402</v>
      </c>
      <c r="F54" s="22" t="s">
        <v>169</v>
      </c>
      <c r="G54" s="22" t="s">
        <v>397</v>
      </c>
      <c r="H54" s="22" t="s">
        <v>63</v>
      </c>
    </row>
    <row r="55" spans="1:8" x14ac:dyDescent="0.25">
      <c r="A55">
        <v>53</v>
      </c>
      <c r="B55" s="22">
        <v>1</v>
      </c>
      <c r="C55" s="22" t="s">
        <v>125</v>
      </c>
      <c r="D55" s="22">
        <v>256</v>
      </c>
      <c r="E55" s="22" t="s">
        <v>371</v>
      </c>
      <c r="F55" s="22" t="s">
        <v>120</v>
      </c>
      <c r="G55" s="22" t="s">
        <v>343</v>
      </c>
      <c r="H55" s="22" t="s">
        <v>63</v>
      </c>
    </row>
    <row r="56" spans="1:8" x14ac:dyDescent="0.25">
      <c r="A56">
        <v>54</v>
      </c>
      <c r="B56" s="22">
        <v>1</v>
      </c>
      <c r="C56" s="22" t="s">
        <v>90</v>
      </c>
      <c r="D56" s="22">
        <v>225</v>
      </c>
      <c r="E56" s="22" t="s">
        <v>91</v>
      </c>
      <c r="F56" s="22" t="s">
        <v>356</v>
      </c>
      <c r="G56" s="22" t="s">
        <v>343</v>
      </c>
      <c r="H56" s="22" t="s">
        <v>63</v>
      </c>
    </row>
    <row r="57" spans="1:8" x14ac:dyDescent="0.25">
      <c r="A57">
        <v>55</v>
      </c>
      <c r="B57" s="22">
        <v>1</v>
      </c>
      <c r="C57" s="22" t="s">
        <v>199</v>
      </c>
      <c r="D57" s="22">
        <v>372</v>
      </c>
      <c r="E57" s="22" t="s">
        <v>410</v>
      </c>
      <c r="F57" s="22" t="s">
        <v>410</v>
      </c>
      <c r="G57" s="22" t="s">
        <v>178</v>
      </c>
      <c r="H57" s="22" t="s">
        <v>63</v>
      </c>
    </row>
    <row r="58" spans="1:8" x14ac:dyDescent="0.25">
      <c r="A58">
        <v>56</v>
      </c>
      <c r="B58" s="22">
        <v>1</v>
      </c>
      <c r="C58" s="22" t="s">
        <v>64</v>
      </c>
      <c r="D58" s="22">
        <v>202</v>
      </c>
      <c r="E58" s="22" t="s">
        <v>50</v>
      </c>
      <c r="F58" s="22" t="s">
        <v>356</v>
      </c>
      <c r="G58" s="22" t="s">
        <v>343</v>
      </c>
      <c r="H58" s="22" t="s">
        <v>63</v>
      </c>
    </row>
    <row r="59" spans="1:8" x14ac:dyDescent="0.25">
      <c r="A59">
        <v>57</v>
      </c>
      <c r="B59" s="22">
        <v>1</v>
      </c>
      <c r="C59" s="22" t="s">
        <v>103</v>
      </c>
      <c r="D59" s="22">
        <v>237</v>
      </c>
      <c r="E59" s="22" t="s">
        <v>364</v>
      </c>
      <c r="F59" s="22" t="s">
        <v>356</v>
      </c>
      <c r="G59" s="22" t="s">
        <v>343</v>
      </c>
      <c r="H59" s="22" t="s">
        <v>63</v>
      </c>
    </row>
    <row r="60" spans="1:8" x14ac:dyDescent="0.25">
      <c r="A60">
        <v>58</v>
      </c>
      <c r="B60" s="22">
        <v>1</v>
      </c>
      <c r="C60" s="22" t="s">
        <v>185</v>
      </c>
      <c r="D60" s="22">
        <v>330</v>
      </c>
      <c r="E60" s="22" t="s">
        <v>413</v>
      </c>
      <c r="F60" s="22" t="s">
        <v>413</v>
      </c>
      <c r="G60" s="22" t="s">
        <v>178</v>
      </c>
      <c r="H60" s="22" t="s">
        <v>63</v>
      </c>
    </row>
    <row r="61" spans="1:8" x14ac:dyDescent="0.25">
      <c r="A61">
        <v>59</v>
      </c>
      <c r="B61" s="22">
        <v>1</v>
      </c>
      <c r="C61" s="22" t="s">
        <v>77</v>
      </c>
      <c r="D61" s="22">
        <v>214</v>
      </c>
      <c r="E61" s="22" t="s">
        <v>76</v>
      </c>
      <c r="F61" s="22" t="s">
        <v>356</v>
      </c>
      <c r="G61" s="22" t="s">
        <v>343</v>
      </c>
      <c r="H61" s="22" t="s">
        <v>63</v>
      </c>
    </row>
    <row r="62" spans="1:8" x14ac:dyDescent="0.25">
      <c r="A62">
        <v>60</v>
      </c>
      <c r="B62" s="22">
        <v>1</v>
      </c>
      <c r="C62" s="22" t="s">
        <v>80</v>
      </c>
      <c r="D62" s="22">
        <v>217</v>
      </c>
      <c r="E62" s="22" t="s">
        <v>81</v>
      </c>
      <c r="F62" s="22" t="s">
        <v>356</v>
      </c>
      <c r="G62" s="22" t="s">
        <v>343</v>
      </c>
      <c r="H62" s="22" t="s">
        <v>63</v>
      </c>
    </row>
    <row r="63" spans="1:8" x14ac:dyDescent="0.25">
      <c r="A63">
        <v>61</v>
      </c>
      <c r="B63" s="22">
        <v>1</v>
      </c>
      <c r="C63" s="22" t="s">
        <v>92</v>
      </c>
      <c r="D63" s="22">
        <v>226</v>
      </c>
      <c r="E63" s="22" t="s">
        <v>91</v>
      </c>
      <c r="F63" s="22" t="s">
        <v>356</v>
      </c>
      <c r="G63" s="22" t="s">
        <v>343</v>
      </c>
      <c r="H63" s="22" t="s">
        <v>63</v>
      </c>
    </row>
    <row r="64" spans="1:8" x14ac:dyDescent="0.25">
      <c r="A64">
        <v>62</v>
      </c>
      <c r="B64" s="22">
        <v>1</v>
      </c>
      <c r="C64" s="94" t="s">
        <v>332</v>
      </c>
      <c r="D64" s="94">
        <v>381</v>
      </c>
      <c r="E64" s="94" t="s">
        <v>434</v>
      </c>
      <c r="F64" s="94" t="s">
        <v>434</v>
      </c>
      <c r="G64" s="22" t="s">
        <v>178</v>
      </c>
      <c r="H64" s="22" t="s">
        <v>63</v>
      </c>
    </row>
    <row r="65" spans="1:8" x14ac:dyDescent="0.25">
      <c r="A65">
        <v>63</v>
      </c>
      <c r="B65" s="22">
        <v>1</v>
      </c>
      <c r="C65" s="22" t="s">
        <v>162</v>
      </c>
      <c r="D65" s="22">
        <v>311</v>
      </c>
      <c r="E65" s="22" t="s">
        <v>163</v>
      </c>
      <c r="F65" s="22" t="s">
        <v>398</v>
      </c>
      <c r="G65" s="22" t="s">
        <v>397</v>
      </c>
      <c r="H65" s="22" t="s">
        <v>63</v>
      </c>
    </row>
    <row r="66" spans="1:8" x14ac:dyDescent="0.25">
      <c r="A66">
        <v>64</v>
      </c>
      <c r="B66" s="22">
        <v>1</v>
      </c>
      <c r="C66" s="22" t="s">
        <v>146</v>
      </c>
      <c r="D66" s="22">
        <v>291</v>
      </c>
      <c r="E66" s="22" t="s">
        <v>385</v>
      </c>
      <c r="F66" s="22" t="s">
        <v>147</v>
      </c>
      <c r="G66" s="22" t="s">
        <v>384</v>
      </c>
      <c r="H66" s="22" t="s">
        <v>63</v>
      </c>
    </row>
    <row r="67" spans="1:8" x14ac:dyDescent="0.25">
      <c r="A67">
        <v>65</v>
      </c>
      <c r="B67" s="22">
        <v>1</v>
      </c>
      <c r="C67" s="22" t="s">
        <v>160</v>
      </c>
      <c r="D67" s="22">
        <v>304</v>
      </c>
      <c r="E67" s="22" t="s">
        <v>396</v>
      </c>
      <c r="F67" s="22" t="s">
        <v>396</v>
      </c>
      <c r="G67" s="22" t="s">
        <v>384</v>
      </c>
      <c r="H67" s="22" t="s">
        <v>63</v>
      </c>
    </row>
    <row r="68" spans="1:8" x14ac:dyDescent="0.25">
      <c r="A68">
        <v>66</v>
      </c>
      <c r="B68" s="22">
        <v>1</v>
      </c>
      <c r="C68" s="22" t="s">
        <v>52</v>
      </c>
      <c r="D68" s="22">
        <v>102</v>
      </c>
      <c r="E68" s="22" t="s">
        <v>50</v>
      </c>
      <c r="F68" s="22" t="s">
        <v>356</v>
      </c>
      <c r="G68" s="22" t="s">
        <v>343</v>
      </c>
      <c r="H68" s="22" t="s">
        <v>51</v>
      </c>
    </row>
    <row r="69" spans="1:8" x14ac:dyDescent="0.25">
      <c r="A69">
        <v>67</v>
      </c>
      <c r="B69" s="22">
        <v>1</v>
      </c>
      <c r="C69" s="22" t="s">
        <v>104</v>
      </c>
      <c r="D69" s="22">
        <v>238</v>
      </c>
      <c r="E69" s="22" t="s">
        <v>365</v>
      </c>
      <c r="F69" s="22" t="s">
        <v>356</v>
      </c>
      <c r="G69" s="22" t="s">
        <v>343</v>
      </c>
      <c r="H69" s="22" t="s">
        <v>63</v>
      </c>
    </row>
    <row r="70" spans="1:8" x14ac:dyDescent="0.25">
      <c r="A70">
        <v>68</v>
      </c>
      <c r="B70" s="22">
        <v>1</v>
      </c>
      <c r="C70" s="22" t="s">
        <v>166</v>
      </c>
      <c r="D70" s="22">
        <v>313</v>
      </c>
      <c r="E70" s="22" t="s">
        <v>400</v>
      </c>
      <c r="F70" s="22" t="s">
        <v>353</v>
      </c>
      <c r="G70" s="22" t="s">
        <v>397</v>
      </c>
      <c r="H70" s="22" t="s">
        <v>63</v>
      </c>
    </row>
    <row r="71" spans="1:8" x14ac:dyDescent="0.25">
      <c r="A71">
        <v>69</v>
      </c>
      <c r="B71" s="22">
        <v>1</v>
      </c>
      <c r="C71" s="22" t="s">
        <v>102</v>
      </c>
      <c r="D71" s="22">
        <v>236</v>
      </c>
      <c r="E71" s="22" t="s">
        <v>351</v>
      </c>
      <c r="F71" s="22" t="s">
        <v>356</v>
      </c>
      <c r="G71" s="22" t="s">
        <v>343</v>
      </c>
      <c r="H71" s="22" t="s">
        <v>63</v>
      </c>
    </row>
    <row r="72" spans="1:8" x14ac:dyDescent="0.25">
      <c r="A72">
        <v>70</v>
      </c>
      <c r="B72" s="22">
        <v>1</v>
      </c>
      <c r="C72" s="22" t="s">
        <v>101</v>
      </c>
      <c r="D72" s="22">
        <v>235</v>
      </c>
      <c r="E72" s="22" t="s">
        <v>363</v>
      </c>
      <c r="F72" s="22" t="s">
        <v>356</v>
      </c>
      <c r="G72" s="22" t="s">
        <v>343</v>
      </c>
      <c r="H72" s="22" t="s">
        <v>63</v>
      </c>
    </row>
    <row r="73" spans="1:8" x14ac:dyDescent="0.25">
      <c r="A73">
        <v>71</v>
      </c>
      <c r="B73" s="22">
        <v>1</v>
      </c>
      <c r="C73" s="22" t="s">
        <v>115</v>
      </c>
      <c r="D73" s="22">
        <v>247</v>
      </c>
      <c r="E73" s="22" t="s">
        <v>59</v>
      </c>
      <c r="F73" s="22" t="s">
        <v>356</v>
      </c>
      <c r="G73" s="22" t="s">
        <v>343</v>
      </c>
      <c r="H73" s="22" t="s">
        <v>63</v>
      </c>
    </row>
    <row r="74" spans="1:8" x14ac:dyDescent="0.25">
      <c r="A74">
        <v>72</v>
      </c>
      <c r="B74" s="22">
        <v>1</v>
      </c>
      <c r="C74" s="22" t="s">
        <v>158</v>
      </c>
      <c r="D74" s="22">
        <v>303</v>
      </c>
      <c r="E74" s="22" t="s">
        <v>395</v>
      </c>
      <c r="F74" s="22" t="s">
        <v>156</v>
      </c>
      <c r="G74" s="22" t="s">
        <v>384</v>
      </c>
      <c r="H74" s="22" t="s">
        <v>63</v>
      </c>
    </row>
    <row r="75" spans="1:8" x14ac:dyDescent="0.25">
      <c r="A75">
        <v>73</v>
      </c>
      <c r="B75" s="22">
        <v>1</v>
      </c>
      <c r="C75" s="22" t="s">
        <v>161</v>
      </c>
      <c r="D75" s="22">
        <v>305</v>
      </c>
      <c r="E75" s="22" t="s">
        <v>159</v>
      </c>
      <c r="F75" s="22" t="s">
        <v>156</v>
      </c>
      <c r="G75" s="22" t="s">
        <v>384</v>
      </c>
      <c r="H75" s="22" t="s">
        <v>63</v>
      </c>
    </row>
    <row r="76" spans="1:8" x14ac:dyDescent="0.25">
      <c r="A76">
        <v>74</v>
      </c>
      <c r="B76" s="22">
        <v>1</v>
      </c>
      <c r="C76" s="22" t="s">
        <v>192</v>
      </c>
      <c r="D76" s="22">
        <v>337</v>
      </c>
      <c r="E76" s="22" t="s">
        <v>420</v>
      </c>
      <c r="F76" s="22" t="s">
        <v>420</v>
      </c>
      <c r="G76" s="22" t="s">
        <v>178</v>
      </c>
      <c r="H76" s="22" t="s">
        <v>63</v>
      </c>
    </row>
    <row r="77" spans="1:8" x14ac:dyDescent="0.25">
      <c r="A77">
        <v>75</v>
      </c>
      <c r="B77" s="22">
        <v>1</v>
      </c>
      <c r="C77" s="22" t="s">
        <v>203</v>
      </c>
      <c r="D77" s="22">
        <v>376</v>
      </c>
      <c r="E77" s="22" t="s">
        <v>429</v>
      </c>
      <c r="F77" s="22" t="s">
        <v>429</v>
      </c>
      <c r="G77" s="22" t="s">
        <v>178</v>
      </c>
      <c r="H77" s="22" t="s">
        <v>63</v>
      </c>
    </row>
    <row r="78" spans="1:8" x14ac:dyDescent="0.25">
      <c r="A78">
        <v>76</v>
      </c>
      <c r="B78" s="22">
        <v>1</v>
      </c>
      <c r="C78" s="22" t="s">
        <v>93</v>
      </c>
      <c r="D78" s="22">
        <v>227</v>
      </c>
      <c r="E78" s="22" t="s">
        <v>91</v>
      </c>
      <c r="F78" s="22" t="s">
        <v>356</v>
      </c>
      <c r="G78" s="22" t="s">
        <v>343</v>
      </c>
      <c r="H78" s="22" t="s">
        <v>63</v>
      </c>
    </row>
    <row r="79" spans="1:8" x14ac:dyDescent="0.25">
      <c r="A79">
        <v>77</v>
      </c>
      <c r="B79" s="22">
        <v>1</v>
      </c>
      <c r="C79" s="22" t="s">
        <v>110</v>
      </c>
      <c r="D79" s="22">
        <v>243</v>
      </c>
      <c r="E79" s="22" t="s">
        <v>107</v>
      </c>
      <c r="F79" s="22" t="s">
        <v>356</v>
      </c>
      <c r="G79" s="22" t="s">
        <v>343</v>
      </c>
      <c r="H79" s="22" t="s">
        <v>63</v>
      </c>
    </row>
    <row r="80" spans="1:8" x14ac:dyDescent="0.25">
      <c r="A80">
        <v>78</v>
      </c>
      <c r="B80" s="22">
        <v>1</v>
      </c>
      <c r="C80" s="22" t="s">
        <v>99</v>
      </c>
      <c r="D80" s="22">
        <v>233</v>
      </c>
      <c r="E80" s="22" t="s">
        <v>61</v>
      </c>
      <c r="F80" s="22" t="s">
        <v>356</v>
      </c>
      <c r="G80" s="22" t="s">
        <v>343</v>
      </c>
      <c r="H80" s="22" t="s">
        <v>63</v>
      </c>
    </row>
    <row r="81" spans="1:8" x14ac:dyDescent="0.25">
      <c r="A81">
        <v>79</v>
      </c>
      <c r="B81" s="22">
        <v>1</v>
      </c>
      <c r="C81" s="22" t="s">
        <v>143</v>
      </c>
      <c r="D81" s="22">
        <v>279</v>
      </c>
      <c r="E81" s="22" t="s">
        <v>382</v>
      </c>
      <c r="F81" s="22" t="s">
        <v>383</v>
      </c>
      <c r="G81" s="22" t="s">
        <v>384</v>
      </c>
      <c r="H81" s="22" t="s">
        <v>63</v>
      </c>
    </row>
    <row r="82" spans="1:8" x14ac:dyDescent="0.25">
      <c r="A82">
        <v>80</v>
      </c>
      <c r="B82" s="22">
        <v>1</v>
      </c>
      <c r="C82" s="22" t="s">
        <v>69</v>
      </c>
      <c r="D82" s="22">
        <v>207</v>
      </c>
      <c r="E82" s="22" t="s">
        <v>55</v>
      </c>
      <c r="F82" s="22" t="s">
        <v>356</v>
      </c>
      <c r="G82" s="22" t="s">
        <v>343</v>
      </c>
      <c r="H82" s="22" t="s">
        <v>63</v>
      </c>
    </row>
    <row r="83" spans="1:8" x14ac:dyDescent="0.25">
      <c r="A83">
        <v>81</v>
      </c>
      <c r="B83" s="22">
        <v>1</v>
      </c>
      <c r="C83" s="22" t="s">
        <v>70</v>
      </c>
      <c r="D83" s="22">
        <v>208</v>
      </c>
      <c r="E83" s="22" t="s">
        <v>55</v>
      </c>
      <c r="F83" s="22" t="s">
        <v>356</v>
      </c>
      <c r="G83" s="22" t="s">
        <v>343</v>
      </c>
      <c r="H83" s="22" t="s">
        <v>63</v>
      </c>
    </row>
    <row r="84" spans="1:8" x14ac:dyDescent="0.25">
      <c r="A84">
        <v>82</v>
      </c>
      <c r="B84" s="22">
        <v>1</v>
      </c>
      <c r="C84" s="22" t="s">
        <v>65</v>
      </c>
      <c r="D84" s="22">
        <v>203</v>
      </c>
      <c r="E84" s="22" t="s">
        <v>50</v>
      </c>
      <c r="F84" s="22" t="s">
        <v>356</v>
      </c>
      <c r="G84" s="22" t="s">
        <v>343</v>
      </c>
      <c r="H84" s="22" t="s">
        <v>63</v>
      </c>
    </row>
    <row r="85" spans="1:8" x14ac:dyDescent="0.25">
      <c r="A85">
        <v>83</v>
      </c>
      <c r="B85" s="22">
        <v>1</v>
      </c>
      <c r="C85" s="22" t="s">
        <v>124</v>
      </c>
      <c r="D85" s="22">
        <v>255</v>
      </c>
      <c r="E85" s="22" t="s">
        <v>370</v>
      </c>
      <c r="F85" s="22" t="s">
        <v>120</v>
      </c>
      <c r="G85" s="22" t="s">
        <v>343</v>
      </c>
      <c r="H85" s="22" t="s">
        <v>63</v>
      </c>
    </row>
    <row r="86" spans="1:8" x14ac:dyDescent="0.25">
      <c r="A86">
        <v>84</v>
      </c>
      <c r="B86" s="22">
        <v>1</v>
      </c>
      <c r="C86" s="22" t="s">
        <v>82</v>
      </c>
      <c r="D86" s="22">
        <v>218</v>
      </c>
      <c r="E86" s="22" t="s">
        <v>81</v>
      </c>
      <c r="F86" s="22" t="s">
        <v>356</v>
      </c>
      <c r="G86" s="22" t="s">
        <v>343</v>
      </c>
      <c r="H86" s="22" t="s">
        <v>63</v>
      </c>
    </row>
    <row r="87" spans="1:8" x14ac:dyDescent="0.25">
      <c r="A87">
        <v>85</v>
      </c>
      <c r="B87" s="22">
        <v>1</v>
      </c>
      <c r="C87" s="22" t="s">
        <v>123</v>
      </c>
      <c r="D87" s="22">
        <v>254</v>
      </c>
      <c r="E87" s="22" t="s">
        <v>369</v>
      </c>
      <c r="F87" s="22" t="s">
        <v>120</v>
      </c>
      <c r="G87" s="22" t="s">
        <v>343</v>
      </c>
      <c r="H87" s="22" t="s">
        <v>63</v>
      </c>
    </row>
    <row r="88" spans="1:8" x14ac:dyDescent="0.25">
      <c r="A88">
        <v>86</v>
      </c>
      <c r="B88" s="22">
        <v>1</v>
      </c>
      <c r="C88" s="22" t="s">
        <v>133</v>
      </c>
      <c r="D88" s="22">
        <v>266</v>
      </c>
      <c r="E88" s="22" t="s">
        <v>378</v>
      </c>
      <c r="F88" s="22" t="s">
        <v>128</v>
      </c>
      <c r="G88" s="22" t="s">
        <v>384</v>
      </c>
      <c r="H88" s="22" t="s">
        <v>63</v>
      </c>
    </row>
    <row r="89" spans="1:8" x14ac:dyDescent="0.25">
      <c r="A89">
        <v>87</v>
      </c>
      <c r="B89" s="22">
        <v>1</v>
      </c>
      <c r="C89" s="22" t="s">
        <v>151</v>
      </c>
      <c r="D89" s="22">
        <v>295</v>
      </c>
      <c r="E89" s="22" t="s">
        <v>389</v>
      </c>
      <c r="F89" s="22" t="s">
        <v>147</v>
      </c>
      <c r="G89" s="22" t="s">
        <v>384</v>
      </c>
      <c r="H89" s="22" t="s">
        <v>63</v>
      </c>
    </row>
    <row r="90" spans="1:8" x14ac:dyDescent="0.25">
      <c r="A90">
        <v>88</v>
      </c>
      <c r="B90" s="22">
        <v>1</v>
      </c>
      <c r="C90" s="22" t="s">
        <v>71</v>
      </c>
      <c r="D90" s="22">
        <v>209</v>
      </c>
      <c r="E90" s="22" t="s">
        <v>55</v>
      </c>
      <c r="F90" s="22" t="s">
        <v>356</v>
      </c>
      <c r="G90" s="22" t="s">
        <v>343</v>
      </c>
      <c r="H90" s="22" t="s">
        <v>63</v>
      </c>
    </row>
    <row r="91" spans="1:8" x14ac:dyDescent="0.25">
      <c r="A91">
        <v>89</v>
      </c>
      <c r="B91" s="22">
        <v>1</v>
      </c>
      <c r="C91" s="22" t="s">
        <v>66</v>
      </c>
      <c r="D91" s="22">
        <v>204</v>
      </c>
      <c r="E91" s="22" t="s">
        <v>50</v>
      </c>
      <c r="F91" s="22" t="s">
        <v>356</v>
      </c>
      <c r="G91" s="22" t="s">
        <v>343</v>
      </c>
      <c r="H91" s="22" t="s">
        <v>63</v>
      </c>
    </row>
    <row r="92" spans="1:8" x14ac:dyDescent="0.25">
      <c r="A92">
        <v>90</v>
      </c>
      <c r="B92" s="22">
        <v>1</v>
      </c>
      <c r="C92" s="22" t="s">
        <v>96</v>
      </c>
      <c r="D92" s="22">
        <v>230</v>
      </c>
      <c r="E92" s="22" t="s">
        <v>359</v>
      </c>
      <c r="F92" s="22" t="s">
        <v>356</v>
      </c>
      <c r="G92" s="22" t="s">
        <v>343</v>
      </c>
      <c r="H92" s="22" t="s">
        <v>63</v>
      </c>
    </row>
    <row r="93" spans="1:8" x14ac:dyDescent="0.25">
      <c r="A93">
        <v>91</v>
      </c>
      <c r="B93" s="22">
        <v>1</v>
      </c>
      <c r="C93" s="22" t="s">
        <v>149</v>
      </c>
      <c r="D93" s="22">
        <v>293</v>
      </c>
      <c r="E93" s="22" t="s">
        <v>387</v>
      </c>
      <c r="F93" s="22" t="s">
        <v>147</v>
      </c>
      <c r="G93" s="22" t="s">
        <v>384</v>
      </c>
      <c r="H93" s="22" t="s">
        <v>63</v>
      </c>
    </row>
    <row r="94" spans="1:8" x14ac:dyDescent="0.25">
      <c r="A94">
        <v>92</v>
      </c>
      <c r="B94" s="22">
        <v>1</v>
      </c>
      <c r="C94" s="22" t="s">
        <v>205</v>
      </c>
      <c r="D94" s="22">
        <v>378</v>
      </c>
      <c r="E94" s="22" t="s">
        <v>431</v>
      </c>
      <c r="F94" s="22" t="s">
        <v>431</v>
      </c>
      <c r="G94" s="22" t="s">
        <v>178</v>
      </c>
      <c r="H94" s="22" t="s">
        <v>63</v>
      </c>
    </row>
    <row r="95" spans="1:8" x14ac:dyDescent="0.25">
      <c r="A95">
        <v>93</v>
      </c>
      <c r="B95" s="22">
        <v>1</v>
      </c>
      <c r="C95" s="22" t="s">
        <v>79</v>
      </c>
      <c r="D95" s="22">
        <v>216</v>
      </c>
      <c r="E95" s="22" t="s">
        <v>76</v>
      </c>
      <c r="F95" s="22" t="s">
        <v>356</v>
      </c>
      <c r="G95" s="22" t="s">
        <v>343</v>
      </c>
      <c r="H95" s="22" t="s">
        <v>63</v>
      </c>
    </row>
    <row r="96" spans="1:8" x14ac:dyDescent="0.25">
      <c r="A96">
        <v>94</v>
      </c>
      <c r="B96" s="22">
        <v>1</v>
      </c>
      <c r="C96" s="22" t="s">
        <v>145</v>
      </c>
      <c r="D96" s="22">
        <v>281</v>
      </c>
      <c r="E96" s="22" t="s">
        <v>382</v>
      </c>
      <c r="F96" s="22" t="s">
        <v>383</v>
      </c>
      <c r="G96" s="22" t="s">
        <v>384</v>
      </c>
      <c r="H96" s="22" t="s">
        <v>63</v>
      </c>
    </row>
    <row r="97" spans="1:8" x14ac:dyDescent="0.25">
      <c r="A97">
        <v>95</v>
      </c>
      <c r="B97" s="22">
        <v>1</v>
      </c>
      <c r="C97" s="22" t="s">
        <v>72</v>
      </c>
      <c r="D97" s="22">
        <v>210</v>
      </c>
      <c r="E97" s="22" t="s">
        <v>55</v>
      </c>
      <c r="F97" s="22" t="s">
        <v>356</v>
      </c>
      <c r="G97" s="22" t="s">
        <v>343</v>
      </c>
      <c r="H97" s="22" t="s">
        <v>63</v>
      </c>
    </row>
    <row r="98" spans="1:8" x14ac:dyDescent="0.25">
      <c r="A98">
        <v>96</v>
      </c>
      <c r="B98" s="22">
        <v>1</v>
      </c>
      <c r="C98" s="22" t="s">
        <v>100</v>
      </c>
      <c r="D98" s="22">
        <v>234</v>
      </c>
      <c r="E98" s="22" t="s">
        <v>362</v>
      </c>
      <c r="F98" s="22" t="s">
        <v>356</v>
      </c>
      <c r="G98" s="22" t="s">
        <v>343</v>
      </c>
      <c r="H98" s="22" t="s">
        <v>63</v>
      </c>
    </row>
    <row r="99" spans="1:8" x14ac:dyDescent="0.25">
      <c r="A99">
        <v>97</v>
      </c>
      <c r="B99" s="22">
        <v>1</v>
      </c>
      <c r="C99" s="22" t="s">
        <v>206</v>
      </c>
      <c r="D99" s="22">
        <v>379</v>
      </c>
      <c r="E99" s="22" t="s">
        <v>432</v>
      </c>
      <c r="F99" s="22" t="s">
        <v>432</v>
      </c>
      <c r="G99" s="22" t="s">
        <v>178</v>
      </c>
      <c r="H99" s="22" t="s">
        <v>63</v>
      </c>
    </row>
    <row r="100" spans="1:8" x14ac:dyDescent="0.25">
      <c r="A100">
        <v>98</v>
      </c>
      <c r="B100" s="22">
        <v>1</v>
      </c>
      <c r="C100" s="22" t="s">
        <v>188</v>
      </c>
      <c r="D100" s="22">
        <v>333</v>
      </c>
      <c r="E100" s="22" t="s">
        <v>416</v>
      </c>
      <c r="F100" s="22" t="s">
        <v>416</v>
      </c>
      <c r="G100" s="22" t="s">
        <v>178</v>
      </c>
      <c r="H100" s="22" t="s">
        <v>63</v>
      </c>
    </row>
    <row r="101" spans="1:8" x14ac:dyDescent="0.25">
      <c r="A101">
        <v>99</v>
      </c>
      <c r="B101" s="22">
        <v>1</v>
      </c>
      <c r="C101" s="22" t="s">
        <v>197</v>
      </c>
      <c r="D101" s="22">
        <v>370</v>
      </c>
      <c r="E101" s="22" t="s">
        <v>425</v>
      </c>
      <c r="F101" s="22" t="s">
        <v>425</v>
      </c>
      <c r="G101" s="22" t="s">
        <v>178</v>
      </c>
      <c r="H101" s="22" t="s">
        <v>63</v>
      </c>
    </row>
    <row r="102" spans="1:8" x14ac:dyDescent="0.25">
      <c r="A102">
        <v>100</v>
      </c>
      <c r="B102" s="22">
        <v>1</v>
      </c>
      <c r="C102" s="22" t="s">
        <v>193</v>
      </c>
      <c r="D102" s="22">
        <v>341</v>
      </c>
      <c r="E102" s="22" t="s">
        <v>421</v>
      </c>
      <c r="F102" s="22" t="s">
        <v>421</v>
      </c>
      <c r="G102" s="22" t="s">
        <v>178</v>
      </c>
      <c r="H102" s="22" t="s">
        <v>63</v>
      </c>
    </row>
    <row r="103" spans="1:8" x14ac:dyDescent="0.25">
      <c r="A103">
        <v>101</v>
      </c>
      <c r="B103" s="22">
        <v>1</v>
      </c>
      <c r="C103" s="94" t="s">
        <v>60</v>
      </c>
      <c r="D103" s="94">
        <v>109</v>
      </c>
      <c r="E103" s="22" t="s">
        <v>61</v>
      </c>
      <c r="F103" s="22" t="s">
        <v>356</v>
      </c>
      <c r="G103" s="22" t="s">
        <v>343</v>
      </c>
      <c r="H103" s="22" t="s">
        <v>51</v>
      </c>
    </row>
    <row r="104" spans="1:8" x14ac:dyDescent="0.25">
      <c r="A104">
        <v>102</v>
      </c>
      <c r="B104" s="22">
        <v>1</v>
      </c>
      <c r="C104" s="22" t="s">
        <v>54</v>
      </c>
      <c r="D104" s="22">
        <v>104</v>
      </c>
      <c r="E104" s="22" t="s">
        <v>55</v>
      </c>
      <c r="F104" s="22" t="s">
        <v>356</v>
      </c>
      <c r="G104" s="22" t="s">
        <v>343</v>
      </c>
      <c r="H104" s="22" t="s">
        <v>51</v>
      </c>
    </row>
    <row r="105" spans="1:8" x14ac:dyDescent="0.25">
      <c r="A105">
        <v>103</v>
      </c>
      <c r="B105" s="22">
        <v>1</v>
      </c>
      <c r="C105" s="94" t="s">
        <v>58</v>
      </c>
      <c r="D105" s="94">
        <v>108</v>
      </c>
      <c r="E105" s="22" t="s">
        <v>59</v>
      </c>
      <c r="F105" s="22" t="s">
        <v>356</v>
      </c>
      <c r="G105" s="22" t="s">
        <v>343</v>
      </c>
      <c r="H105" s="22" t="s">
        <v>51</v>
      </c>
    </row>
    <row r="106" spans="1:8" x14ac:dyDescent="0.25">
      <c r="A106">
        <v>104</v>
      </c>
      <c r="B106" s="22">
        <v>1</v>
      </c>
      <c r="C106" s="22" t="s">
        <v>56</v>
      </c>
      <c r="D106" s="22">
        <v>105</v>
      </c>
      <c r="E106" s="22" t="s">
        <v>50</v>
      </c>
      <c r="F106" s="22" t="s">
        <v>356</v>
      </c>
      <c r="G106" s="22" t="s">
        <v>343</v>
      </c>
      <c r="H106" s="22" t="s">
        <v>51</v>
      </c>
    </row>
    <row r="107" spans="1:8" x14ac:dyDescent="0.25">
      <c r="A107">
        <v>105</v>
      </c>
      <c r="B107" s="22">
        <v>1</v>
      </c>
      <c r="C107" s="94" t="s">
        <v>448</v>
      </c>
      <c r="D107" s="94">
        <v>106</v>
      </c>
      <c r="E107" s="22" t="s">
        <v>50</v>
      </c>
      <c r="F107" s="22" t="s">
        <v>356</v>
      </c>
      <c r="G107" s="22" t="s">
        <v>343</v>
      </c>
      <c r="H107" s="22" t="s">
        <v>51</v>
      </c>
    </row>
    <row r="108" spans="1:8" x14ac:dyDescent="0.25">
      <c r="A108">
        <v>106</v>
      </c>
      <c r="B108" s="22">
        <v>1</v>
      </c>
      <c r="C108" s="22" t="s">
        <v>117</v>
      </c>
      <c r="D108" s="22">
        <v>249</v>
      </c>
      <c r="E108" s="22" t="s">
        <v>59</v>
      </c>
      <c r="F108" s="22" t="s">
        <v>356</v>
      </c>
      <c r="G108" s="22" t="s">
        <v>343</v>
      </c>
      <c r="H108" s="22" t="s">
        <v>63</v>
      </c>
    </row>
    <row r="109" spans="1:8" x14ac:dyDescent="0.25">
      <c r="A109">
        <v>107</v>
      </c>
      <c r="B109" s="22">
        <v>1</v>
      </c>
      <c r="C109" s="22" t="s">
        <v>88</v>
      </c>
      <c r="D109" s="22">
        <v>223</v>
      </c>
      <c r="E109" s="22" t="s">
        <v>86</v>
      </c>
      <c r="F109" s="22" t="s">
        <v>356</v>
      </c>
      <c r="G109" s="22" t="s">
        <v>343</v>
      </c>
      <c r="H109" s="22" t="s">
        <v>63</v>
      </c>
    </row>
    <row r="110" spans="1:8" x14ac:dyDescent="0.25">
      <c r="A110">
        <v>108</v>
      </c>
      <c r="B110" s="22">
        <v>1</v>
      </c>
      <c r="C110" s="22" t="s">
        <v>67</v>
      </c>
      <c r="D110" s="22">
        <v>205</v>
      </c>
      <c r="E110" s="22" t="s">
        <v>50</v>
      </c>
      <c r="F110" s="22" t="s">
        <v>356</v>
      </c>
      <c r="G110" s="22" t="s">
        <v>343</v>
      </c>
      <c r="H110" s="22" t="s">
        <v>63</v>
      </c>
    </row>
    <row r="111" spans="1:8" x14ac:dyDescent="0.25">
      <c r="A111">
        <v>109</v>
      </c>
      <c r="B111" s="22">
        <v>1</v>
      </c>
      <c r="C111" s="22" t="s">
        <v>196</v>
      </c>
      <c r="D111" s="22">
        <v>353</v>
      </c>
      <c r="E111" s="22" t="s">
        <v>424</v>
      </c>
      <c r="F111" s="22" t="s">
        <v>424</v>
      </c>
      <c r="G111" s="22" t="s">
        <v>422</v>
      </c>
      <c r="H111" s="22" t="s">
        <v>63</v>
      </c>
    </row>
    <row r="112" spans="1:8" x14ac:dyDescent="0.25">
      <c r="A112">
        <v>110</v>
      </c>
      <c r="B112" s="22">
        <v>1</v>
      </c>
      <c r="C112" s="22" t="s">
        <v>198</v>
      </c>
      <c r="D112" s="22">
        <v>371</v>
      </c>
      <c r="E112" s="22" t="s">
        <v>407</v>
      </c>
      <c r="F112" s="22" t="s">
        <v>407</v>
      </c>
      <c r="G112" s="22" t="s">
        <v>178</v>
      </c>
      <c r="H112" s="22" t="s">
        <v>63</v>
      </c>
    </row>
    <row r="113" spans="1:8" x14ac:dyDescent="0.25">
      <c r="A113">
        <v>111</v>
      </c>
      <c r="B113" s="22">
        <v>1</v>
      </c>
      <c r="C113" s="22" t="s">
        <v>177</v>
      </c>
      <c r="D113" s="22">
        <v>323</v>
      </c>
      <c r="E113" s="22" t="s">
        <v>406</v>
      </c>
      <c r="F113" s="22" t="s">
        <v>406</v>
      </c>
      <c r="G113" s="22" t="s">
        <v>178</v>
      </c>
      <c r="H113" s="22" t="s">
        <v>63</v>
      </c>
    </row>
    <row r="114" spans="1:8" x14ac:dyDescent="0.25">
      <c r="A114">
        <v>112</v>
      </c>
      <c r="B114" s="22">
        <v>1</v>
      </c>
      <c r="C114" s="22" t="s">
        <v>200</v>
      </c>
      <c r="D114" s="22">
        <v>373</v>
      </c>
      <c r="E114" s="22" t="s">
        <v>426</v>
      </c>
      <c r="F114" s="22" t="s">
        <v>426</v>
      </c>
      <c r="G114" s="22" t="s">
        <v>178</v>
      </c>
      <c r="H114" s="22" t="s">
        <v>63</v>
      </c>
    </row>
    <row r="115" spans="1:8" x14ac:dyDescent="0.25">
      <c r="A115">
        <v>113</v>
      </c>
      <c r="B115" s="22">
        <v>1</v>
      </c>
      <c r="C115" s="22" t="s">
        <v>152</v>
      </c>
      <c r="D115" s="22">
        <v>296</v>
      </c>
      <c r="E115" s="22" t="s">
        <v>390</v>
      </c>
      <c r="F115" s="22" t="s">
        <v>147</v>
      </c>
      <c r="G115" s="22" t="s">
        <v>384</v>
      </c>
      <c r="H115" s="22" t="s">
        <v>63</v>
      </c>
    </row>
    <row r="116" spans="1:8" x14ac:dyDescent="0.25">
      <c r="A116">
        <v>114</v>
      </c>
      <c r="B116" s="22">
        <v>1</v>
      </c>
      <c r="C116" s="22" t="s">
        <v>190</v>
      </c>
      <c r="D116" s="22">
        <v>335</v>
      </c>
      <c r="E116" s="22" t="s">
        <v>418</v>
      </c>
      <c r="F116" s="22" t="s">
        <v>418</v>
      </c>
      <c r="G116" s="22" t="s">
        <v>178</v>
      </c>
      <c r="H116" s="22" t="s">
        <v>63</v>
      </c>
    </row>
    <row r="117" spans="1:8" x14ac:dyDescent="0.25">
      <c r="A117">
        <v>115</v>
      </c>
      <c r="B117" s="22">
        <v>1</v>
      </c>
      <c r="C117" s="22" t="s">
        <v>53</v>
      </c>
      <c r="D117" s="22">
        <v>103</v>
      </c>
      <c r="E117" s="22" t="s">
        <v>50</v>
      </c>
      <c r="F117" s="22" t="s">
        <v>356</v>
      </c>
      <c r="G117" s="22" t="s">
        <v>343</v>
      </c>
      <c r="H117" s="22" t="s">
        <v>51</v>
      </c>
    </row>
    <row r="118" spans="1:8" x14ac:dyDescent="0.25">
      <c r="A118">
        <v>116</v>
      </c>
      <c r="B118" s="22">
        <v>1</v>
      </c>
      <c r="C118" s="22" t="s">
        <v>126</v>
      </c>
      <c r="D118" s="22">
        <v>257</v>
      </c>
      <c r="E118" s="22" t="s">
        <v>372</v>
      </c>
      <c r="F118" s="22" t="s">
        <v>120</v>
      </c>
      <c r="G118" s="22" t="s">
        <v>343</v>
      </c>
      <c r="H118" s="22" t="s">
        <v>63</v>
      </c>
    </row>
    <row r="119" spans="1:8" x14ac:dyDescent="0.25">
      <c r="A119">
        <v>117</v>
      </c>
      <c r="B119" s="22">
        <v>1</v>
      </c>
      <c r="C119" s="22" t="s">
        <v>134</v>
      </c>
      <c r="D119" s="22">
        <v>267</v>
      </c>
      <c r="E119" s="22" t="s">
        <v>379</v>
      </c>
      <c r="F119" s="22" t="s">
        <v>128</v>
      </c>
      <c r="G119" s="22" t="s">
        <v>384</v>
      </c>
      <c r="H119" s="22" t="s">
        <v>63</v>
      </c>
    </row>
    <row r="120" spans="1:8" x14ac:dyDescent="0.25">
      <c r="A120">
        <v>118</v>
      </c>
      <c r="B120" s="22">
        <v>1</v>
      </c>
      <c r="C120" s="22" t="s">
        <v>105</v>
      </c>
      <c r="D120" s="22">
        <v>239</v>
      </c>
      <c r="E120" s="22" t="s">
        <v>364</v>
      </c>
      <c r="F120" s="22" t="s">
        <v>356</v>
      </c>
      <c r="G120" s="22" t="s">
        <v>343</v>
      </c>
      <c r="H120" s="22" t="s">
        <v>63</v>
      </c>
    </row>
    <row r="121" spans="1:8" x14ac:dyDescent="0.25">
      <c r="A121">
        <v>119</v>
      </c>
      <c r="B121" s="22">
        <v>1</v>
      </c>
      <c r="C121" s="22" t="s">
        <v>138</v>
      </c>
      <c r="D121" s="22">
        <v>274</v>
      </c>
      <c r="E121" s="22" t="s">
        <v>381</v>
      </c>
      <c r="F121" s="22" t="s">
        <v>383</v>
      </c>
      <c r="G121" s="22" t="s">
        <v>384</v>
      </c>
      <c r="H121" s="22" t="s">
        <v>63</v>
      </c>
    </row>
    <row r="122" spans="1:8" x14ac:dyDescent="0.25">
      <c r="A122">
        <v>120</v>
      </c>
      <c r="B122" s="22">
        <v>1</v>
      </c>
      <c r="C122" s="22" t="s">
        <v>179</v>
      </c>
      <c r="D122" s="22">
        <v>324</v>
      </c>
      <c r="E122" s="22" t="s">
        <v>407</v>
      </c>
      <c r="F122" s="22" t="s">
        <v>407</v>
      </c>
      <c r="G122" s="22" t="s">
        <v>178</v>
      </c>
      <c r="H122" s="22" t="s">
        <v>63</v>
      </c>
    </row>
    <row r="123" spans="1:8" x14ac:dyDescent="0.25">
      <c r="A123">
        <v>121</v>
      </c>
      <c r="B123" s="22">
        <v>1</v>
      </c>
      <c r="C123" s="22" t="s">
        <v>73</v>
      </c>
      <c r="D123" s="22">
        <v>211</v>
      </c>
      <c r="E123" s="22" t="s">
        <v>55</v>
      </c>
      <c r="F123" s="22" t="s">
        <v>356</v>
      </c>
      <c r="G123" s="22" t="s">
        <v>343</v>
      </c>
      <c r="H123" s="22" t="s">
        <v>63</v>
      </c>
    </row>
    <row r="124" spans="1:8" x14ac:dyDescent="0.25">
      <c r="A124">
        <v>122</v>
      </c>
      <c r="B124" s="22">
        <v>1</v>
      </c>
      <c r="C124" s="22" t="s">
        <v>137</v>
      </c>
      <c r="D124" s="22">
        <v>273</v>
      </c>
      <c r="E124" s="22" t="s">
        <v>381</v>
      </c>
      <c r="F124" s="22" t="s">
        <v>383</v>
      </c>
      <c r="G124" s="22" t="s">
        <v>384</v>
      </c>
      <c r="H124" s="22" t="s">
        <v>63</v>
      </c>
    </row>
    <row r="125" spans="1:8" x14ac:dyDescent="0.25">
      <c r="A125">
        <v>123</v>
      </c>
      <c r="B125" s="22">
        <v>1</v>
      </c>
      <c r="C125" s="22" t="s">
        <v>89</v>
      </c>
      <c r="D125" s="22">
        <v>224</v>
      </c>
      <c r="E125" s="22" t="s">
        <v>86</v>
      </c>
      <c r="F125" s="22" t="s">
        <v>356</v>
      </c>
      <c r="G125" s="22" t="s">
        <v>343</v>
      </c>
      <c r="H125" s="22" t="s">
        <v>63</v>
      </c>
    </row>
    <row r="126" spans="1:8" x14ac:dyDescent="0.25">
      <c r="A126">
        <v>124</v>
      </c>
      <c r="B126" s="22">
        <v>1</v>
      </c>
      <c r="C126" s="22" t="s">
        <v>83</v>
      </c>
      <c r="D126" s="22">
        <v>219</v>
      </c>
      <c r="E126" s="22" t="s">
        <v>81</v>
      </c>
      <c r="F126" s="22" t="s">
        <v>356</v>
      </c>
      <c r="G126" s="22" t="s">
        <v>343</v>
      </c>
      <c r="H126" s="22" t="s">
        <v>63</v>
      </c>
    </row>
    <row r="127" spans="1:8" x14ac:dyDescent="0.25">
      <c r="A127">
        <v>125</v>
      </c>
      <c r="B127" s="22">
        <v>1</v>
      </c>
      <c r="C127" s="22" t="s">
        <v>180</v>
      </c>
      <c r="D127" s="22">
        <v>325</v>
      </c>
      <c r="E127" s="22" t="s">
        <v>408</v>
      </c>
      <c r="F127" s="22" t="s">
        <v>408</v>
      </c>
      <c r="G127" s="22" t="s">
        <v>178</v>
      </c>
      <c r="H127" s="22" t="s">
        <v>63</v>
      </c>
    </row>
    <row r="128" spans="1:8" x14ac:dyDescent="0.25">
      <c r="A128">
        <v>126</v>
      </c>
      <c r="B128" s="22">
        <v>1</v>
      </c>
      <c r="C128" s="22" t="s">
        <v>176</v>
      </c>
      <c r="D128" s="22">
        <v>322</v>
      </c>
      <c r="E128" s="22" t="s">
        <v>175</v>
      </c>
      <c r="F128" s="22" t="s">
        <v>405</v>
      </c>
      <c r="G128" s="22" t="s">
        <v>178</v>
      </c>
      <c r="H128" s="22" t="s">
        <v>63</v>
      </c>
    </row>
    <row r="129" spans="1:8" x14ac:dyDescent="0.25">
      <c r="A129">
        <v>127</v>
      </c>
      <c r="B129" s="22">
        <v>1</v>
      </c>
      <c r="C129" s="22" t="s">
        <v>153</v>
      </c>
      <c r="D129" s="22">
        <v>297</v>
      </c>
      <c r="E129" s="22" t="s">
        <v>391</v>
      </c>
      <c r="F129" s="22" t="s">
        <v>147</v>
      </c>
      <c r="G129" s="22" t="s">
        <v>384</v>
      </c>
      <c r="H129" s="22" t="s">
        <v>63</v>
      </c>
    </row>
    <row r="130" spans="1:8" x14ac:dyDescent="0.25">
      <c r="A130">
        <v>128</v>
      </c>
      <c r="B130" s="22">
        <v>1</v>
      </c>
      <c r="C130" s="22" t="s">
        <v>68</v>
      </c>
      <c r="D130" s="22">
        <v>206</v>
      </c>
      <c r="E130" s="22" t="s">
        <v>50</v>
      </c>
      <c r="F130" s="22" t="s">
        <v>356</v>
      </c>
      <c r="G130" s="22" t="s">
        <v>343</v>
      </c>
      <c r="H130" s="22" t="s">
        <v>63</v>
      </c>
    </row>
    <row r="131" spans="1:8" x14ac:dyDescent="0.25">
      <c r="A131">
        <v>129</v>
      </c>
      <c r="B131" s="22">
        <v>1</v>
      </c>
      <c r="C131" s="22" t="s">
        <v>95</v>
      </c>
      <c r="D131" s="22">
        <v>229</v>
      </c>
      <c r="E131" s="22" t="s">
        <v>358</v>
      </c>
      <c r="F131" s="22" t="s">
        <v>356</v>
      </c>
      <c r="G131" s="22" t="s">
        <v>343</v>
      </c>
      <c r="H131" s="22" t="s">
        <v>63</v>
      </c>
    </row>
    <row r="132" spans="1:8" x14ac:dyDescent="0.25">
      <c r="A132">
        <v>130</v>
      </c>
      <c r="B132" s="22">
        <v>1</v>
      </c>
      <c r="C132" s="94" t="s">
        <v>447</v>
      </c>
      <c r="D132" s="94">
        <v>110</v>
      </c>
      <c r="E132" s="22" t="s">
        <v>380</v>
      </c>
      <c r="F132" s="22" t="s">
        <v>383</v>
      </c>
      <c r="G132" s="22" t="s">
        <v>384</v>
      </c>
      <c r="H132" s="22" t="s">
        <v>51</v>
      </c>
    </row>
    <row r="133" spans="1:8" x14ac:dyDescent="0.25">
      <c r="A133">
        <v>131</v>
      </c>
      <c r="B133" s="22">
        <v>1</v>
      </c>
      <c r="C133" s="22" t="s">
        <v>183</v>
      </c>
      <c r="D133" s="22">
        <v>328</v>
      </c>
      <c r="E133" s="22" t="s">
        <v>411</v>
      </c>
      <c r="F133" s="22" t="s">
        <v>411</v>
      </c>
      <c r="G133" s="22" t="s">
        <v>178</v>
      </c>
      <c r="H133" s="22" t="s">
        <v>63</v>
      </c>
    </row>
    <row r="134" spans="1:8" x14ac:dyDescent="0.25">
      <c r="A134">
        <v>132</v>
      </c>
      <c r="B134" s="22">
        <v>1</v>
      </c>
      <c r="C134" s="22" t="s">
        <v>118</v>
      </c>
      <c r="D134" s="22">
        <v>250</v>
      </c>
      <c r="E134" s="22" t="s">
        <v>59</v>
      </c>
      <c r="F134" s="22" t="s">
        <v>356</v>
      </c>
      <c r="G134" s="22" t="s">
        <v>343</v>
      </c>
      <c r="H134" s="22" t="s">
        <v>63</v>
      </c>
    </row>
    <row r="135" spans="1:8" x14ac:dyDescent="0.25">
      <c r="A135">
        <v>133</v>
      </c>
      <c r="B135" s="22">
        <v>1</v>
      </c>
      <c r="C135" s="22" t="s">
        <v>195</v>
      </c>
      <c r="D135" s="22">
        <v>352</v>
      </c>
      <c r="E135" s="22" t="s">
        <v>423</v>
      </c>
      <c r="F135" s="22" t="s">
        <v>423</v>
      </c>
      <c r="G135" s="22" t="s">
        <v>422</v>
      </c>
      <c r="H135" s="22" t="s">
        <v>63</v>
      </c>
    </row>
    <row r="136" spans="1:8" x14ac:dyDescent="0.25">
      <c r="A136">
        <v>134</v>
      </c>
      <c r="B136" s="22">
        <v>1</v>
      </c>
      <c r="C136" s="22" t="s">
        <v>202</v>
      </c>
      <c r="D136" s="22">
        <v>375</v>
      </c>
      <c r="E136" s="22" t="s">
        <v>428</v>
      </c>
      <c r="F136" s="22" t="s">
        <v>428</v>
      </c>
      <c r="G136" s="22" t="s">
        <v>178</v>
      </c>
      <c r="H136" s="22" t="s">
        <v>63</v>
      </c>
    </row>
    <row r="137" spans="1:8" x14ac:dyDescent="0.25">
      <c r="A137">
        <v>135</v>
      </c>
      <c r="B137" s="22">
        <v>1</v>
      </c>
      <c r="C137" s="22" t="s">
        <v>139</v>
      </c>
      <c r="D137" s="22">
        <v>275</v>
      </c>
      <c r="E137" s="22" t="s">
        <v>381</v>
      </c>
      <c r="F137" s="22" t="s">
        <v>383</v>
      </c>
      <c r="G137" s="22" t="s">
        <v>384</v>
      </c>
      <c r="H137" s="22" t="s">
        <v>63</v>
      </c>
    </row>
    <row r="138" spans="1:8" x14ac:dyDescent="0.25">
      <c r="A138">
        <v>136</v>
      </c>
      <c r="B138" s="22">
        <v>1</v>
      </c>
      <c r="C138" s="22" t="s">
        <v>74</v>
      </c>
      <c r="D138" s="22">
        <v>212</v>
      </c>
      <c r="E138" s="22" t="s">
        <v>55</v>
      </c>
      <c r="F138" s="22" t="s">
        <v>356</v>
      </c>
      <c r="G138" s="22" t="s">
        <v>343</v>
      </c>
      <c r="H138" s="22" t="s">
        <v>63</v>
      </c>
    </row>
    <row r="139" spans="1:8" x14ac:dyDescent="0.25">
      <c r="A139">
        <v>137</v>
      </c>
      <c r="B139" s="22">
        <v>1</v>
      </c>
      <c r="C139" s="22" t="s">
        <v>84</v>
      </c>
      <c r="D139" s="22">
        <v>220</v>
      </c>
      <c r="E139" s="22" t="s">
        <v>81</v>
      </c>
      <c r="F139" s="22" t="s">
        <v>356</v>
      </c>
      <c r="G139" s="22" t="s">
        <v>343</v>
      </c>
      <c r="H139" s="22" t="s">
        <v>63</v>
      </c>
    </row>
    <row r="140" spans="1:8" x14ac:dyDescent="0.25">
      <c r="A140">
        <v>138</v>
      </c>
      <c r="B140" s="22">
        <v>1</v>
      </c>
      <c r="C140" s="22" t="s">
        <v>135</v>
      </c>
      <c r="D140" s="22">
        <v>271</v>
      </c>
      <c r="E140" s="22" t="s">
        <v>380</v>
      </c>
      <c r="F140" s="22" t="s">
        <v>383</v>
      </c>
      <c r="G140" s="22" t="s">
        <v>384</v>
      </c>
      <c r="H140" s="22" t="s">
        <v>63</v>
      </c>
    </row>
    <row r="141" spans="1:8" x14ac:dyDescent="0.25">
      <c r="A141">
        <v>139</v>
      </c>
      <c r="B141" s="22">
        <v>1</v>
      </c>
      <c r="C141" s="22" t="s">
        <v>154</v>
      </c>
      <c r="D141" s="22">
        <v>298</v>
      </c>
      <c r="E141" s="22" t="s">
        <v>392</v>
      </c>
      <c r="F141" s="22" t="s">
        <v>147</v>
      </c>
      <c r="G141" s="22" t="s">
        <v>384</v>
      </c>
      <c r="H141" s="22" t="s">
        <v>63</v>
      </c>
    </row>
    <row r="142" spans="1:8" x14ac:dyDescent="0.25">
      <c r="A142">
        <v>140</v>
      </c>
      <c r="B142" s="22">
        <v>1</v>
      </c>
      <c r="C142" s="22" t="s">
        <v>443</v>
      </c>
      <c r="D142" s="22">
        <v>354</v>
      </c>
      <c r="E142" s="22" t="s">
        <v>355</v>
      </c>
      <c r="F142" s="22" t="s">
        <v>355</v>
      </c>
      <c r="G142" s="22" t="s">
        <v>422</v>
      </c>
      <c r="H142" s="22" t="s">
        <v>63</v>
      </c>
    </row>
    <row r="143" spans="1:8" x14ac:dyDescent="0.25">
      <c r="A143">
        <v>141</v>
      </c>
      <c r="B143" s="22">
        <v>1</v>
      </c>
      <c r="C143" s="22" t="s">
        <v>116</v>
      </c>
      <c r="D143" s="22">
        <v>248</v>
      </c>
      <c r="E143" s="22" t="s">
        <v>59</v>
      </c>
      <c r="F143" s="22" t="s">
        <v>356</v>
      </c>
      <c r="G143" s="22" t="s">
        <v>343</v>
      </c>
      <c r="H143" s="22" t="s">
        <v>63</v>
      </c>
    </row>
    <row r="144" spans="1:8" x14ac:dyDescent="0.25">
      <c r="A144">
        <v>142</v>
      </c>
      <c r="B144" s="22">
        <v>1</v>
      </c>
      <c r="C144" s="22" t="s">
        <v>170</v>
      </c>
      <c r="D144" s="22">
        <v>316</v>
      </c>
      <c r="E144" s="22" t="s">
        <v>403</v>
      </c>
      <c r="F144" s="22" t="s">
        <v>171</v>
      </c>
      <c r="G144" s="22" t="s">
        <v>397</v>
      </c>
      <c r="H144" s="22" t="s">
        <v>63</v>
      </c>
    </row>
    <row r="145" spans="1:8" x14ac:dyDescent="0.25">
      <c r="A145">
        <v>143</v>
      </c>
      <c r="B145" s="22">
        <v>2</v>
      </c>
      <c r="C145" s="22" t="s">
        <v>248</v>
      </c>
      <c r="D145" s="22">
        <v>725</v>
      </c>
      <c r="E145" s="22" t="s">
        <v>346</v>
      </c>
      <c r="F145" s="22" t="s">
        <v>346</v>
      </c>
      <c r="G145" s="22" t="s">
        <v>422</v>
      </c>
      <c r="H145" s="22" t="s">
        <v>257</v>
      </c>
    </row>
    <row r="146" spans="1:8" x14ac:dyDescent="0.25">
      <c r="A146">
        <v>144</v>
      </c>
      <c r="B146" s="24"/>
      <c r="C146" s="24"/>
      <c r="D146" s="24"/>
      <c r="E146" s="24"/>
      <c r="F146" s="24"/>
      <c r="G146" s="24"/>
      <c r="H146" s="24"/>
    </row>
    <row r="147" spans="1:8" x14ac:dyDescent="0.25">
      <c r="A147">
        <v>145</v>
      </c>
      <c r="B147" s="99"/>
      <c r="C147" s="100" t="s">
        <v>287</v>
      </c>
      <c r="D147" s="99"/>
      <c r="E147" s="99"/>
      <c r="F147" s="99"/>
      <c r="G147" s="99"/>
      <c r="H147" s="99"/>
    </row>
    <row r="148" spans="1:8" x14ac:dyDescent="0.25">
      <c r="A148">
        <v>147</v>
      </c>
      <c r="B148" s="22">
        <v>2</v>
      </c>
      <c r="C148" s="22" t="s">
        <v>269</v>
      </c>
      <c r="D148" s="22">
        <v>712</v>
      </c>
      <c r="E148" s="22" t="s">
        <v>112</v>
      </c>
      <c r="F148" s="22" t="s">
        <v>356</v>
      </c>
      <c r="G148" s="22" t="s">
        <v>343</v>
      </c>
      <c r="H148" s="22" t="s">
        <v>257</v>
      </c>
    </row>
    <row r="149" spans="1:8" x14ac:dyDescent="0.25">
      <c r="A149">
        <v>148</v>
      </c>
      <c r="B149" s="101">
        <v>2</v>
      </c>
      <c r="C149" s="101" t="s">
        <v>276</v>
      </c>
      <c r="D149" s="101">
        <v>719</v>
      </c>
      <c r="E149" s="101" t="s">
        <v>156</v>
      </c>
      <c r="F149" s="101" t="s">
        <v>156</v>
      </c>
      <c r="G149" s="101" t="s">
        <v>384</v>
      </c>
      <c r="H149" s="101" t="s">
        <v>257</v>
      </c>
    </row>
    <row r="150" spans="1:8" x14ac:dyDescent="0.25">
      <c r="A150">
        <v>149</v>
      </c>
      <c r="B150" s="22">
        <v>2</v>
      </c>
      <c r="C150" s="22" t="s">
        <v>259</v>
      </c>
      <c r="D150" s="22">
        <v>702</v>
      </c>
      <c r="E150" s="22" t="s">
        <v>347</v>
      </c>
      <c r="F150" s="22" t="s">
        <v>356</v>
      </c>
      <c r="G150" s="22" t="s">
        <v>343</v>
      </c>
      <c r="H150" s="22" t="s">
        <v>257</v>
      </c>
    </row>
    <row r="151" spans="1:8" x14ac:dyDescent="0.25">
      <c r="A151">
        <v>150</v>
      </c>
      <c r="B151" s="22">
        <v>2</v>
      </c>
      <c r="C151" s="22" t="s">
        <v>267</v>
      </c>
      <c r="D151" s="22">
        <v>710</v>
      </c>
      <c r="E151" s="22" t="s">
        <v>348</v>
      </c>
      <c r="F151" s="22" t="s">
        <v>356</v>
      </c>
      <c r="G151" s="22" t="s">
        <v>343</v>
      </c>
      <c r="H151" s="22" t="s">
        <v>257</v>
      </c>
    </row>
    <row r="152" spans="1:8" x14ac:dyDescent="0.25">
      <c r="A152">
        <v>151</v>
      </c>
      <c r="B152" s="22">
        <v>2</v>
      </c>
      <c r="C152" s="22" t="s">
        <v>279</v>
      </c>
      <c r="D152" s="22">
        <v>722</v>
      </c>
      <c r="E152" s="22" t="s">
        <v>346</v>
      </c>
      <c r="F152" s="22" t="s">
        <v>346</v>
      </c>
      <c r="G152" s="22" t="s">
        <v>422</v>
      </c>
      <c r="H152" s="22" t="s">
        <v>257</v>
      </c>
    </row>
    <row r="153" spans="1:8" x14ac:dyDescent="0.25">
      <c r="A153">
        <v>152</v>
      </c>
      <c r="B153" s="22">
        <v>2</v>
      </c>
      <c r="C153" s="22" t="s">
        <v>272</v>
      </c>
      <c r="D153" s="22">
        <v>715</v>
      </c>
      <c r="E153" s="22" t="s">
        <v>128</v>
      </c>
      <c r="F153" s="22" t="s">
        <v>128</v>
      </c>
      <c r="G153" s="22" t="s">
        <v>384</v>
      </c>
      <c r="H153" s="22" t="s">
        <v>257</v>
      </c>
    </row>
    <row r="154" spans="1:8" x14ac:dyDescent="0.25">
      <c r="A154">
        <v>153</v>
      </c>
      <c r="B154" s="22">
        <v>2</v>
      </c>
      <c r="C154" s="22" t="s">
        <v>268</v>
      </c>
      <c r="D154" s="22">
        <v>711</v>
      </c>
      <c r="E154" s="22" t="s">
        <v>107</v>
      </c>
      <c r="F154" s="22" t="s">
        <v>356</v>
      </c>
      <c r="G154" s="22" t="s">
        <v>343</v>
      </c>
      <c r="H154" s="22" t="s">
        <v>257</v>
      </c>
    </row>
    <row r="155" spans="1:8" x14ac:dyDescent="0.25">
      <c r="A155">
        <v>154</v>
      </c>
      <c r="B155" s="22">
        <v>2</v>
      </c>
      <c r="C155" s="22" t="s">
        <v>271</v>
      </c>
      <c r="D155" s="22">
        <v>714</v>
      </c>
      <c r="E155" s="22" t="s">
        <v>120</v>
      </c>
      <c r="F155" s="22" t="s">
        <v>120</v>
      </c>
      <c r="G155" s="22" t="s">
        <v>343</v>
      </c>
      <c r="H155" s="22" t="s">
        <v>257</v>
      </c>
    </row>
    <row r="156" spans="1:8" x14ac:dyDescent="0.25">
      <c r="A156">
        <v>155</v>
      </c>
      <c r="B156" s="22">
        <v>2</v>
      </c>
      <c r="C156" s="22" t="s">
        <v>261</v>
      </c>
      <c r="D156" s="22">
        <v>704</v>
      </c>
      <c r="E156" s="22" t="s">
        <v>81</v>
      </c>
      <c r="F156" s="22" t="s">
        <v>356</v>
      </c>
      <c r="G156" s="22" t="s">
        <v>343</v>
      </c>
      <c r="H156" s="22" t="s">
        <v>257</v>
      </c>
    </row>
    <row r="157" spans="1:8" x14ac:dyDescent="0.25">
      <c r="A157">
        <v>156</v>
      </c>
      <c r="B157" s="22">
        <v>2</v>
      </c>
      <c r="C157" s="22" t="s">
        <v>263</v>
      </c>
      <c r="D157" s="22">
        <v>706</v>
      </c>
      <c r="E157" s="22" t="s">
        <v>86</v>
      </c>
      <c r="F157" s="22" t="s">
        <v>356</v>
      </c>
      <c r="G157" s="22" t="s">
        <v>343</v>
      </c>
      <c r="H157" s="22" t="s">
        <v>257</v>
      </c>
    </row>
    <row r="158" spans="1:8" x14ac:dyDescent="0.25">
      <c r="A158">
        <v>157</v>
      </c>
      <c r="B158" s="22">
        <v>2</v>
      </c>
      <c r="C158" s="22" t="s">
        <v>262</v>
      </c>
      <c r="D158" s="22">
        <v>705</v>
      </c>
      <c r="E158" s="22" t="s">
        <v>86</v>
      </c>
      <c r="F158" s="22" t="s">
        <v>356</v>
      </c>
      <c r="G158" s="22" t="s">
        <v>343</v>
      </c>
      <c r="H158" s="22" t="s">
        <v>257</v>
      </c>
    </row>
    <row r="159" spans="1:8" x14ac:dyDescent="0.25">
      <c r="A159">
        <v>158</v>
      </c>
      <c r="B159" s="22">
        <v>2</v>
      </c>
      <c r="C159" s="22" t="s">
        <v>256</v>
      </c>
      <c r="D159" s="22">
        <v>700</v>
      </c>
      <c r="E159" s="22" t="s">
        <v>349</v>
      </c>
      <c r="F159" s="22" t="s">
        <v>356</v>
      </c>
      <c r="G159" s="22" t="s">
        <v>343</v>
      </c>
      <c r="H159" s="22" t="s">
        <v>257</v>
      </c>
    </row>
    <row r="160" spans="1:8" x14ac:dyDescent="0.25">
      <c r="A160">
        <v>159</v>
      </c>
      <c r="B160" s="22">
        <v>2</v>
      </c>
      <c r="C160" s="22" t="s">
        <v>258</v>
      </c>
      <c r="D160" s="22">
        <v>701</v>
      </c>
      <c r="E160" s="22" t="s">
        <v>350</v>
      </c>
      <c r="F160" s="22" t="s">
        <v>356</v>
      </c>
      <c r="G160" s="22" t="s">
        <v>343</v>
      </c>
      <c r="H160" s="22" t="s">
        <v>257</v>
      </c>
    </row>
    <row r="161" spans="1:8" x14ac:dyDescent="0.25">
      <c r="A161">
        <v>160</v>
      </c>
      <c r="B161" s="22">
        <v>2</v>
      </c>
      <c r="C161" s="22" t="s">
        <v>281</v>
      </c>
      <c r="D161" s="22">
        <v>724</v>
      </c>
      <c r="E161" s="22" t="s">
        <v>351</v>
      </c>
      <c r="F161" s="22" t="s">
        <v>356</v>
      </c>
      <c r="G161" s="22" t="s">
        <v>343</v>
      </c>
      <c r="H161" s="22" t="s">
        <v>257</v>
      </c>
    </row>
    <row r="162" spans="1:8" x14ac:dyDescent="0.25">
      <c r="A162">
        <v>161</v>
      </c>
      <c r="B162" s="22">
        <v>2</v>
      </c>
      <c r="C162" s="22" t="s">
        <v>270</v>
      </c>
      <c r="D162" s="22">
        <v>713</v>
      </c>
      <c r="E162" s="22" t="s">
        <v>59</v>
      </c>
      <c r="F162" s="22" t="s">
        <v>356</v>
      </c>
      <c r="G162" s="22" t="s">
        <v>343</v>
      </c>
      <c r="H162" s="22" t="s">
        <v>257</v>
      </c>
    </row>
    <row r="163" spans="1:8" x14ac:dyDescent="0.25">
      <c r="A163">
        <v>162</v>
      </c>
      <c r="B163" s="22">
        <v>2</v>
      </c>
      <c r="C163" s="22" t="s">
        <v>260</v>
      </c>
      <c r="D163" s="22">
        <v>703</v>
      </c>
      <c r="E163" s="22" t="s">
        <v>352</v>
      </c>
      <c r="F163" s="22" t="s">
        <v>356</v>
      </c>
      <c r="G163" s="22" t="s">
        <v>343</v>
      </c>
      <c r="H163" s="22" t="s">
        <v>257</v>
      </c>
    </row>
    <row r="164" spans="1:8" x14ac:dyDescent="0.25">
      <c r="A164">
        <v>163</v>
      </c>
      <c r="B164" s="22">
        <v>2</v>
      </c>
      <c r="C164" s="22" t="s">
        <v>274</v>
      </c>
      <c r="D164" s="22">
        <v>717</v>
      </c>
      <c r="E164" s="22" t="s">
        <v>381</v>
      </c>
      <c r="F164" s="22" t="s">
        <v>383</v>
      </c>
      <c r="G164" s="22" t="s">
        <v>384</v>
      </c>
      <c r="H164" s="22" t="s">
        <v>257</v>
      </c>
    </row>
    <row r="165" spans="1:8" x14ac:dyDescent="0.25">
      <c r="A165">
        <v>164</v>
      </c>
      <c r="B165" s="22">
        <v>2</v>
      </c>
      <c r="C165" s="22" t="s">
        <v>273</v>
      </c>
      <c r="D165" s="22">
        <v>716</v>
      </c>
      <c r="E165" s="22" t="s">
        <v>435</v>
      </c>
      <c r="F165" s="22" t="s">
        <v>383</v>
      </c>
      <c r="G165" s="22" t="s">
        <v>384</v>
      </c>
      <c r="H165" s="22" t="s">
        <v>257</v>
      </c>
    </row>
    <row r="166" spans="1:8" x14ac:dyDescent="0.25">
      <c r="A166">
        <v>165</v>
      </c>
      <c r="B166" s="22">
        <v>2</v>
      </c>
      <c r="C166" s="22" t="s">
        <v>278</v>
      </c>
      <c r="D166" s="22">
        <v>721</v>
      </c>
      <c r="E166" s="22" t="s">
        <v>171</v>
      </c>
      <c r="F166" s="22" t="s">
        <v>171</v>
      </c>
      <c r="G166" s="22" t="s">
        <v>165</v>
      </c>
      <c r="H166" s="22" t="s">
        <v>257</v>
      </c>
    </row>
    <row r="167" spans="1:8" x14ac:dyDescent="0.25">
      <c r="A167">
        <v>166</v>
      </c>
      <c r="B167" s="22">
        <v>2</v>
      </c>
      <c r="C167" s="22" t="s">
        <v>277</v>
      </c>
      <c r="D167" s="22">
        <v>720</v>
      </c>
      <c r="E167" s="22" t="s">
        <v>353</v>
      </c>
      <c r="F167" s="22" t="s">
        <v>353</v>
      </c>
      <c r="G167" s="22" t="s">
        <v>165</v>
      </c>
      <c r="H167" s="22" t="s">
        <v>257</v>
      </c>
    </row>
    <row r="168" spans="1:8" x14ac:dyDescent="0.25">
      <c r="A168">
        <v>167</v>
      </c>
      <c r="B168" s="22">
        <v>2</v>
      </c>
      <c r="C168" s="22" t="s">
        <v>275</v>
      </c>
      <c r="D168" s="22">
        <v>718</v>
      </c>
      <c r="E168" s="22" t="s">
        <v>147</v>
      </c>
      <c r="F168" s="22" t="s">
        <v>147</v>
      </c>
      <c r="G168" s="22" t="s">
        <v>384</v>
      </c>
      <c r="H168" s="22" t="s">
        <v>257</v>
      </c>
    </row>
    <row r="169" spans="1:8" x14ac:dyDescent="0.25">
      <c r="A169">
        <v>168</v>
      </c>
      <c r="B169" s="22">
        <v>2</v>
      </c>
      <c r="C169" s="22" t="s">
        <v>266</v>
      </c>
      <c r="D169" s="22">
        <v>709</v>
      </c>
      <c r="E169" s="22" t="s">
        <v>362</v>
      </c>
      <c r="F169" s="22" t="s">
        <v>356</v>
      </c>
      <c r="G169" s="22" t="s">
        <v>343</v>
      </c>
      <c r="H169" s="22" t="s">
        <v>257</v>
      </c>
    </row>
    <row r="170" spans="1:8" x14ac:dyDescent="0.25">
      <c r="A170">
        <v>169</v>
      </c>
      <c r="B170" s="22">
        <v>2</v>
      </c>
      <c r="C170" s="22" t="s">
        <v>264</v>
      </c>
      <c r="D170" s="22">
        <v>707</v>
      </c>
      <c r="E170" s="22" t="s">
        <v>354</v>
      </c>
      <c r="F170" s="22" t="s">
        <v>356</v>
      </c>
      <c r="G170" s="22" t="s">
        <v>343</v>
      </c>
      <c r="H170" s="22" t="s">
        <v>257</v>
      </c>
    </row>
    <row r="171" spans="1:8" x14ac:dyDescent="0.25">
      <c r="A171">
        <v>170</v>
      </c>
      <c r="B171" s="22">
        <v>2</v>
      </c>
      <c r="C171" s="22" t="s">
        <v>280</v>
      </c>
      <c r="D171" s="22">
        <v>723</v>
      </c>
      <c r="E171" s="22" t="s">
        <v>355</v>
      </c>
      <c r="F171" s="22" t="s">
        <v>355</v>
      </c>
      <c r="G171" s="22" t="s">
        <v>422</v>
      </c>
      <c r="H171" s="22" t="s">
        <v>257</v>
      </c>
    </row>
    <row r="172" spans="1:8" x14ac:dyDescent="0.25">
      <c r="A172">
        <v>171</v>
      </c>
      <c r="B172" s="22">
        <v>2</v>
      </c>
      <c r="C172" s="22" t="s">
        <v>265</v>
      </c>
      <c r="D172" s="22">
        <v>708</v>
      </c>
      <c r="E172" s="22" t="s">
        <v>359</v>
      </c>
      <c r="F172" s="22" t="s">
        <v>356</v>
      </c>
      <c r="G172" s="22" t="s">
        <v>343</v>
      </c>
      <c r="H172" s="22" t="s">
        <v>257</v>
      </c>
    </row>
    <row r="173" spans="1:8" x14ac:dyDescent="0.25">
      <c r="A173">
        <v>172</v>
      </c>
      <c r="B173" s="24"/>
      <c r="C173" s="24"/>
      <c r="D173" s="24"/>
      <c r="E173" s="24"/>
      <c r="F173" s="24"/>
      <c r="G173" s="24"/>
      <c r="H173" s="24"/>
    </row>
    <row r="174" spans="1:8" x14ac:dyDescent="0.25">
      <c r="A174">
        <v>173</v>
      </c>
      <c r="B174" s="22"/>
      <c r="C174" s="26" t="s">
        <v>454</v>
      </c>
      <c r="D174" s="22"/>
      <c r="E174" s="22"/>
      <c r="F174" s="22"/>
      <c r="G174" s="22"/>
      <c r="H174" s="22"/>
    </row>
    <row r="175" spans="1:8" x14ac:dyDescent="0.25">
      <c r="A175">
        <v>174</v>
      </c>
      <c r="B175" s="24"/>
      <c r="C175" s="24"/>
      <c r="D175" s="24"/>
      <c r="E175" s="24"/>
      <c r="F175" s="24"/>
      <c r="G175" s="24"/>
      <c r="H175" s="24"/>
    </row>
    <row r="176" spans="1:8" x14ac:dyDescent="0.25">
      <c r="A176">
        <v>175</v>
      </c>
      <c r="B176" s="22">
        <v>3</v>
      </c>
      <c r="C176" s="94" t="s">
        <v>238</v>
      </c>
      <c r="D176" s="94">
        <v>464</v>
      </c>
      <c r="E176" s="22" t="s">
        <v>380</v>
      </c>
      <c r="F176" s="22" t="s">
        <v>383</v>
      </c>
      <c r="G176" s="22" t="s">
        <v>384</v>
      </c>
      <c r="H176" s="22" t="s">
        <v>208</v>
      </c>
    </row>
    <row r="177" spans="1:8" x14ac:dyDescent="0.25">
      <c r="A177">
        <v>176</v>
      </c>
      <c r="B177" s="22">
        <v>3</v>
      </c>
      <c r="C177" s="94" t="s">
        <v>232</v>
      </c>
      <c r="D177" s="94">
        <v>450</v>
      </c>
      <c r="E177" s="22" t="s">
        <v>366</v>
      </c>
      <c r="F177" s="22" t="s">
        <v>120</v>
      </c>
      <c r="G177" s="22" t="s">
        <v>343</v>
      </c>
      <c r="H177" s="22" t="s">
        <v>208</v>
      </c>
    </row>
    <row r="178" spans="1:8" x14ac:dyDescent="0.25">
      <c r="A178">
        <v>177</v>
      </c>
      <c r="B178" s="1">
        <v>3</v>
      </c>
      <c r="C178" s="22" t="s">
        <v>455</v>
      </c>
      <c r="D178" s="94">
        <v>850</v>
      </c>
      <c r="E178" s="22" t="s">
        <v>366</v>
      </c>
      <c r="F178" s="22" t="s">
        <v>120</v>
      </c>
      <c r="G178" s="22" t="s">
        <v>343</v>
      </c>
      <c r="H178" s="22" t="s">
        <v>282</v>
      </c>
    </row>
    <row r="179" spans="1:8" x14ac:dyDescent="0.25">
      <c r="A179">
        <v>178</v>
      </c>
      <c r="B179" s="22">
        <v>3</v>
      </c>
      <c r="C179" s="22" t="s">
        <v>218</v>
      </c>
      <c r="D179" s="22">
        <v>421</v>
      </c>
      <c r="E179" s="22"/>
      <c r="F179" s="22" t="s">
        <v>356</v>
      </c>
      <c r="G179" s="22" t="s">
        <v>343</v>
      </c>
      <c r="H179" s="22" t="s">
        <v>208</v>
      </c>
    </row>
    <row r="180" spans="1:8" x14ac:dyDescent="0.25">
      <c r="A180">
        <v>179</v>
      </c>
      <c r="B180" s="22">
        <v>3</v>
      </c>
      <c r="C180" s="22" t="s">
        <v>217</v>
      </c>
      <c r="D180" s="22">
        <v>420</v>
      </c>
      <c r="E180" s="22"/>
      <c r="F180" s="22" t="s">
        <v>356</v>
      </c>
      <c r="G180" s="22" t="s">
        <v>343</v>
      </c>
      <c r="H180" s="22" t="s">
        <v>208</v>
      </c>
    </row>
    <row r="181" spans="1:8" x14ac:dyDescent="0.25">
      <c r="A181">
        <v>180</v>
      </c>
      <c r="B181" s="22">
        <v>3</v>
      </c>
      <c r="C181" s="94" t="s">
        <v>246</v>
      </c>
      <c r="D181" s="94">
        <v>473</v>
      </c>
      <c r="E181" s="22" t="s">
        <v>439</v>
      </c>
      <c r="F181" s="22" t="s">
        <v>439</v>
      </c>
      <c r="G181" s="22" t="s">
        <v>422</v>
      </c>
      <c r="H181" s="22" t="s">
        <v>208</v>
      </c>
    </row>
    <row r="182" spans="1:8" x14ac:dyDescent="0.25">
      <c r="A182">
        <v>181</v>
      </c>
      <c r="B182" s="22">
        <v>3</v>
      </c>
      <c r="C182" s="94" t="s">
        <v>242</v>
      </c>
      <c r="D182" s="94">
        <v>468</v>
      </c>
      <c r="E182" s="22" t="s">
        <v>156</v>
      </c>
      <c r="F182" s="22" t="s">
        <v>156</v>
      </c>
      <c r="G182" s="22" t="s">
        <v>384</v>
      </c>
      <c r="H182" s="22" t="s">
        <v>208</v>
      </c>
    </row>
    <row r="183" spans="1:8" x14ac:dyDescent="0.25">
      <c r="A183">
        <v>182</v>
      </c>
      <c r="B183" s="22">
        <v>3</v>
      </c>
      <c r="C183" s="22" t="s">
        <v>456</v>
      </c>
      <c r="D183" s="22">
        <v>430</v>
      </c>
      <c r="E183" s="22" t="s">
        <v>55</v>
      </c>
      <c r="F183" s="22" t="s">
        <v>356</v>
      </c>
      <c r="G183" s="22" t="s">
        <v>343</v>
      </c>
      <c r="H183" s="22" t="s">
        <v>208</v>
      </c>
    </row>
    <row r="184" spans="1:8" x14ac:dyDescent="0.25">
      <c r="A184">
        <v>183</v>
      </c>
      <c r="B184" s="22">
        <v>3</v>
      </c>
      <c r="C184" s="22" t="s">
        <v>457</v>
      </c>
      <c r="D184" s="94">
        <v>830</v>
      </c>
      <c r="E184" s="22" t="s">
        <v>55</v>
      </c>
      <c r="F184" s="22" t="s">
        <v>356</v>
      </c>
      <c r="G184" s="22" t="s">
        <v>343</v>
      </c>
      <c r="H184" s="22" t="s">
        <v>282</v>
      </c>
    </row>
    <row r="185" spans="1:8" x14ac:dyDescent="0.25">
      <c r="A185">
        <v>184</v>
      </c>
      <c r="B185" s="22">
        <v>3</v>
      </c>
      <c r="C185" s="94" t="s">
        <v>235</v>
      </c>
      <c r="D185" s="94">
        <v>460</v>
      </c>
      <c r="E185" s="22" t="s">
        <v>435</v>
      </c>
      <c r="F185" s="22" t="s">
        <v>383</v>
      </c>
      <c r="G185" s="22" t="s">
        <v>384</v>
      </c>
      <c r="H185" s="22" t="s">
        <v>208</v>
      </c>
    </row>
    <row r="186" spans="1:8" x14ac:dyDescent="0.25">
      <c r="A186">
        <v>185</v>
      </c>
      <c r="B186" s="22">
        <v>3</v>
      </c>
      <c r="C186" s="22" t="s">
        <v>251</v>
      </c>
      <c r="D186" s="22">
        <v>490</v>
      </c>
      <c r="E186" s="22" t="s">
        <v>414</v>
      </c>
      <c r="F186" s="22" t="s">
        <v>178</v>
      </c>
      <c r="G186" s="22" t="s">
        <v>178</v>
      </c>
      <c r="H186" s="22" t="s">
        <v>208</v>
      </c>
    </row>
    <row r="187" spans="1:8" x14ac:dyDescent="0.25">
      <c r="A187">
        <v>186</v>
      </c>
      <c r="B187" s="1">
        <v>3</v>
      </c>
      <c r="C187" s="22" t="s">
        <v>458</v>
      </c>
      <c r="D187" s="94">
        <v>890</v>
      </c>
      <c r="E187" s="22" t="s">
        <v>414</v>
      </c>
      <c r="F187" s="22" t="s">
        <v>414</v>
      </c>
      <c r="G187" s="22" t="s">
        <v>178</v>
      </c>
      <c r="H187" s="22" t="s">
        <v>282</v>
      </c>
    </row>
    <row r="188" spans="1:8" x14ac:dyDescent="0.25">
      <c r="A188">
        <v>187</v>
      </c>
      <c r="B188" s="22">
        <v>3</v>
      </c>
      <c r="C188" s="22" t="s">
        <v>227</v>
      </c>
      <c r="D188" s="22">
        <v>440</v>
      </c>
      <c r="E188" s="22"/>
      <c r="F188" s="22" t="s">
        <v>356</v>
      </c>
      <c r="G188" s="22" t="s">
        <v>343</v>
      </c>
      <c r="H188" s="22" t="s">
        <v>208</v>
      </c>
    </row>
    <row r="189" spans="1:8" x14ac:dyDescent="0.25">
      <c r="A189">
        <v>188</v>
      </c>
      <c r="B189" s="22">
        <v>3</v>
      </c>
      <c r="C189" s="94" t="s">
        <v>236</v>
      </c>
      <c r="D189" s="94">
        <v>462</v>
      </c>
      <c r="E189" s="22" t="s">
        <v>128</v>
      </c>
      <c r="F189" s="22" t="s">
        <v>128</v>
      </c>
      <c r="G189" s="22" t="s">
        <v>384</v>
      </c>
      <c r="H189" s="22" t="s">
        <v>208</v>
      </c>
    </row>
    <row r="190" spans="1:8" x14ac:dyDescent="0.25">
      <c r="A190">
        <v>189</v>
      </c>
      <c r="B190" s="22"/>
      <c r="C190" s="94" t="s">
        <v>459</v>
      </c>
      <c r="D190" s="94">
        <v>862</v>
      </c>
      <c r="E190" s="22" t="s">
        <v>128</v>
      </c>
      <c r="F190" s="22" t="s">
        <v>128</v>
      </c>
      <c r="G190" s="22" t="s">
        <v>384</v>
      </c>
      <c r="H190" s="22" t="s">
        <v>282</v>
      </c>
    </row>
    <row r="191" spans="1:8" x14ac:dyDescent="0.25">
      <c r="A191">
        <v>190</v>
      </c>
      <c r="B191" s="22">
        <v>3</v>
      </c>
      <c r="C191" s="22" t="s">
        <v>219</v>
      </c>
      <c r="D191" s="22">
        <v>422</v>
      </c>
      <c r="E191" s="22"/>
      <c r="F191" s="22" t="s">
        <v>356</v>
      </c>
      <c r="G191" s="22" t="s">
        <v>343</v>
      </c>
      <c r="H191" s="22" t="s">
        <v>208</v>
      </c>
    </row>
    <row r="192" spans="1:8" x14ac:dyDescent="0.25">
      <c r="A192">
        <v>191</v>
      </c>
      <c r="B192" s="22">
        <v>3</v>
      </c>
      <c r="C192" s="22" t="s">
        <v>453</v>
      </c>
      <c r="D192" s="22">
        <v>425</v>
      </c>
      <c r="E192" s="22"/>
      <c r="F192" s="22" t="s">
        <v>356</v>
      </c>
      <c r="G192" s="22" t="s">
        <v>343</v>
      </c>
      <c r="H192" s="22" t="s">
        <v>208</v>
      </c>
    </row>
    <row r="193" spans="1:8" x14ac:dyDescent="0.25">
      <c r="A193">
        <v>192</v>
      </c>
      <c r="B193" s="22">
        <v>3</v>
      </c>
      <c r="C193" s="22" t="s">
        <v>220</v>
      </c>
      <c r="D193" s="22">
        <v>423</v>
      </c>
      <c r="E193" s="22"/>
      <c r="F193" s="22" t="s">
        <v>356</v>
      </c>
      <c r="G193" s="22" t="s">
        <v>343</v>
      </c>
      <c r="H193" s="22" t="s">
        <v>208</v>
      </c>
    </row>
    <row r="194" spans="1:8" x14ac:dyDescent="0.25">
      <c r="A194">
        <v>193</v>
      </c>
      <c r="B194" s="22">
        <v>3</v>
      </c>
      <c r="C194" s="22" t="s">
        <v>441</v>
      </c>
      <c r="D194" s="94">
        <v>823</v>
      </c>
      <c r="E194" s="22" t="s">
        <v>107</v>
      </c>
      <c r="F194" s="22" t="s">
        <v>356</v>
      </c>
      <c r="G194" s="22" t="s">
        <v>343</v>
      </c>
      <c r="H194" s="22" t="s">
        <v>282</v>
      </c>
    </row>
    <row r="195" spans="1:8" x14ac:dyDescent="0.25">
      <c r="A195">
        <v>194</v>
      </c>
      <c r="B195" s="22">
        <v>3</v>
      </c>
      <c r="C195" s="22" t="s">
        <v>253</v>
      </c>
      <c r="D195" s="22">
        <v>492</v>
      </c>
      <c r="E195" s="22" t="s">
        <v>410</v>
      </c>
      <c r="F195" s="22" t="s">
        <v>178</v>
      </c>
      <c r="G195" s="22" t="s">
        <v>178</v>
      </c>
      <c r="H195" s="22" t="s">
        <v>208</v>
      </c>
    </row>
    <row r="196" spans="1:8" x14ac:dyDescent="0.25">
      <c r="A196">
        <v>195</v>
      </c>
      <c r="B196" s="22">
        <v>3</v>
      </c>
      <c r="C196" s="22" t="s">
        <v>222</v>
      </c>
      <c r="D196" s="22">
        <v>431</v>
      </c>
      <c r="E196" s="22"/>
      <c r="F196" s="22" t="s">
        <v>356</v>
      </c>
      <c r="G196" s="22" t="s">
        <v>343</v>
      </c>
      <c r="H196" s="22" t="s">
        <v>208</v>
      </c>
    </row>
    <row r="197" spans="1:8" x14ac:dyDescent="0.25">
      <c r="A197">
        <v>196</v>
      </c>
      <c r="B197" s="22">
        <v>3</v>
      </c>
      <c r="C197" s="22" t="s">
        <v>228</v>
      </c>
      <c r="D197" s="22">
        <v>441</v>
      </c>
      <c r="E197" s="22"/>
      <c r="F197" s="22" t="s">
        <v>356</v>
      </c>
      <c r="G197" s="22" t="s">
        <v>343</v>
      </c>
      <c r="H197" s="22" t="s">
        <v>208</v>
      </c>
    </row>
    <row r="198" spans="1:8" x14ac:dyDescent="0.25">
      <c r="A198">
        <v>197</v>
      </c>
      <c r="B198" s="22">
        <v>3</v>
      </c>
      <c r="C198" s="94" t="s">
        <v>233</v>
      </c>
      <c r="D198" s="94">
        <v>451</v>
      </c>
      <c r="E198" s="22" t="s">
        <v>437</v>
      </c>
      <c r="F198" s="22" t="s">
        <v>120</v>
      </c>
      <c r="G198" s="22" t="s">
        <v>343</v>
      </c>
      <c r="H198" s="22" t="s">
        <v>208</v>
      </c>
    </row>
    <row r="199" spans="1:8" x14ac:dyDescent="0.25">
      <c r="A199">
        <v>198</v>
      </c>
      <c r="B199" s="22">
        <v>3</v>
      </c>
      <c r="C199" s="22" t="s">
        <v>229</v>
      </c>
      <c r="D199" s="22">
        <v>442</v>
      </c>
      <c r="E199" s="22"/>
      <c r="F199" s="22" t="s">
        <v>356</v>
      </c>
      <c r="G199" s="22" t="s">
        <v>343</v>
      </c>
      <c r="H199" s="22" t="s">
        <v>208</v>
      </c>
    </row>
    <row r="200" spans="1:8" x14ac:dyDescent="0.25">
      <c r="A200">
        <v>199</v>
      </c>
      <c r="B200" s="22">
        <v>3</v>
      </c>
      <c r="C200" s="22" t="s">
        <v>223</v>
      </c>
      <c r="D200" s="22">
        <v>432</v>
      </c>
      <c r="E200" s="22"/>
      <c r="F200" s="22" t="s">
        <v>356</v>
      </c>
      <c r="G200" s="22" t="s">
        <v>343</v>
      </c>
      <c r="H200" s="22" t="s">
        <v>208</v>
      </c>
    </row>
    <row r="201" spans="1:8" x14ac:dyDescent="0.25">
      <c r="A201">
        <v>200</v>
      </c>
      <c r="B201" s="22">
        <v>3</v>
      </c>
      <c r="C201" s="22" t="s">
        <v>224</v>
      </c>
      <c r="D201" s="22">
        <v>433</v>
      </c>
      <c r="E201" s="22"/>
      <c r="F201" s="22" t="s">
        <v>356</v>
      </c>
      <c r="G201" s="22" t="s">
        <v>343</v>
      </c>
      <c r="H201" s="22" t="s">
        <v>208</v>
      </c>
    </row>
    <row r="202" spans="1:8" x14ac:dyDescent="0.25">
      <c r="A202">
        <v>201</v>
      </c>
      <c r="B202" s="1">
        <v>3</v>
      </c>
      <c r="C202" s="22" t="s">
        <v>460</v>
      </c>
      <c r="D202" s="94">
        <v>833</v>
      </c>
      <c r="E202" s="22" t="s">
        <v>76</v>
      </c>
      <c r="F202" s="22" t="s">
        <v>356</v>
      </c>
      <c r="G202" s="22" t="s">
        <v>343</v>
      </c>
      <c r="H202" s="22" t="s">
        <v>282</v>
      </c>
    </row>
    <row r="203" spans="1:8" x14ac:dyDescent="0.25">
      <c r="A203">
        <v>202</v>
      </c>
      <c r="B203" s="22">
        <v>3</v>
      </c>
      <c r="C203" s="22" t="s">
        <v>252</v>
      </c>
      <c r="D203" s="22">
        <v>491</v>
      </c>
      <c r="E203" s="22" t="s">
        <v>405</v>
      </c>
      <c r="F203" s="22" t="s">
        <v>178</v>
      </c>
      <c r="G203" s="22" t="s">
        <v>178</v>
      </c>
      <c r="H203" s="22" t="s">
        <v>208</v>
      </c>
    </row>
    <row r="204" spans="1:8" x14ac:dyDescent="0.25">
      <c r="A204">
        <v>203</v>
      </c>
      <c r="B204" s="22">
        <v>3</v>
      </c>
      <c r="C204" s="94" t="s">
        <v>249</v>
      </c>
      <c r="D204" s="94">
        <v>480</v>
      </c>
      <c r="E204" s="22" t="s">
        <v>353</v>
      </c>
      <c r="F204" s="22" t="s">
        <v>353</v>
      </c>
      <c r="G204" s="22" t="s">
        <v>165</v>
      </c>
      <c r="H204" s="22" t="s">
        <v>208</v>
      </c>
    </row>
    <row r="205" spans="1:8" x14ac:dyDescent="0.25">
      <c r="A205">
        <v>204</v>
      </c>
      <c r="B205" s="22">
        <v>3</v>
      </c>
      <c r="C205" s="22" t="s">
        <v>230</v>
      </c>
      <c r="D205" s="22">
        <v>443</v>
      </c>
      <c r="E205" s="22"/>
      <c r="F205" s="22" t="s">
        <v>356</v>
      </c>
      <c r="G205" s="22" t="s">
        <v>343</v>
      </c>
      <c r="H205" s="22" t="s">
        <v>208</v>
      </c>
    </row>
    <row r="206" spans="1:8" x14ac:dyDescent="0.25">
      <c r="A206">
        <v>205</v>
      </c>
      <c r="B206" s="22">
        <v>3</v>
      </c>
      <c r="C206" s="94" t="s">
        <v>245</v>
      </c>
      <c r="D206" s="94">
        <v>472</v>
      </c>
      <c r="E206" s="22" t="s">
        <v>439</v>
      </c>
      <c r="F206" s="22" t="s">
        <v>439</v>
      </c>
      <c r="G206" s="22" t="s">
        <v>422</v>
      </c>
      <c r="H206" s="22" t="s">
        <v>208</v>
      </c>
    </row>
    <row r="207" spans="1:8" x14ac:dyDescent="0.25">
      <c r="A207">
        <v>206</v>
      </c>
      <c r="B207" s="22">
        <v>3</v>
      </c>
      <c r="C207" s="22" t="s">
        <v>221</v>
      </c>
      <c r="D207" s="22">
        <v>424</v>
      </c>
      <c r="E207" s="22"/>
      <c r="F207" s="22" t="s">
        <v>356</v>
      </c>
      <c r="G207" s="22" t="s">
        <v>343</v>
      </c>
      <c r="H207" s="22" t="s">
        <v>208</v>
      </c>
    </row>
    <row r="208" spans="1:8" x14ac:dyDescent="0.25">
      <c r="A208">
        <v>207</v>
      </c>
      <c r="B208" s="1">
        <v>3</v>
      </c>
      <c r="C208" s="22" t="s">
        <v>461</v>
      </c>
      <c r="D208" s="94">
        <v>824</v>
      </c>
      <c r="E208" s="22" t="s">
        <v>59</v>
      </c>
      <c r="F208" s="22" t="s">
        <v>356</v>
      </c>
      <c r="G208" s="22" t="s">
        <v>343</v>
      </c>
      <c r="H208" s="22" t="s">
        <v>282</v>
      </c>
    </row>
    <row r="209" spans="1:8" x14ac:dyDescent="0.25">
      <c r="A209">
        <v>208</v>
      </c>
      <c r="B209" s="22">
        <v>3</v>
      </c>
      <c r="C209" s="94" t="s">
        <v>237</v>
      </c>
      <c r="D209" s="94">
        <v>463</v>
      </c>
      <c r="E209" s="22" t="s">
        <v>147</v>
      </c>
      <c r="F209" s="22" t="s">
        <v>147</v>
      </c>
      <c r="G209" s="22" t="s">
        <v>384</v>
      </c>
      <c r="H209" s="22" t="s">
        <v>208</v>
      </c>
    </row>
    <row r="210" spans="1:8" x14ac:dyDescent="0.25">
      <c r="A210">
        <v>209</v>
      </c>
      <c r="B210" s="22">
        <v>3</v>
      </c>
      <c r="C210" s="94" t="s">
        <v>244</v>
      </c>
      <c r="D210" s="94">
        <v>471</v>
      </c>
      <c r="E210" s="22" t="s">
        <v>436</v>
      </c>
      <c r="F210" s="22" t="s">
        <v>436</v>
      </c>
      <c r="G210" s="22" t="s">
        <v>422</v>
      </c>
      <c r="H210" s="22" t="s">
        <v>208</v>
      </c>
    </row>
    <row r="211" spans="1:8" x14ac:dyDescent="0.25">
      <c r="A211">
        <v>210</v>
      </c>
      <c r="B211" s="1">
        <v>3</v>
      </c>
      <c r="C211" s="22" t="s">
        <v>462</v>
      </c>
      <c r="D211" s="94">
        <v>871</v>
      </c>
      <c r="E211" s="22" t="s">
        <v>436</v>
      </c>
      <c r="F211" s="22" t="s">
        <v>424</v>
      </c>
      <c r="G211" s="22" t="s">
        <v>422</v>
      </c>
      <c r="H211" s="22" t="s">
        <v>282</v>
      </c>
    </row>
    <row r="212" spans="1:8" x14ac:dyDescent="0.25">
      <c r="A212">
        <v>211</v>
      </c>
      <c r="B212" s="22">
        <v>3</v>
      </c>
      <c r="C212" s="22" t="s">
        <v>231</v>
      </c>
      <c r="D212" s="22">
        <v>444</v>
      </c>
      <c r="E212" s="22"/>
      <c r="F212" s="22" t="s">
        <v>356</v>
      </c>
      <c r="G212" s="22" t="s">
        <v>343</v>
      </c>
      <c r="H212" s="22" t="s">
        <v>208</v>
      </c>
    </row>
    <row r="213" spans="1:8" x14ac:dyDescent="0.25">
      <c r="A213">
        <v>212</v>
      </c>
      <c r="B213" s="1">
        <v>3</v>
      </c>
      <c r="C213" s="22" t="s">
        <v>463</v>
      </c>
      <c r="D213" s="94">
        <v>844</v>
      </c>
      <c r="E213" s="22" t="s">
        <v>61</v>
      </c>
      <c r="F213" s="22" t="s">
        <v>356</v>
      </c>
      <c r="G213" s="22" t="s">
        <v>343</v>
      </c>
      <c r="H213" s="22" t="s">
        <v>282</v>
      </c>
    </row>
    <row r="214" spans="1:8" x14ac:dyDescent="0.25">
      <c r="A214">
        <v>213</v>
      </c>
      <c r="B214" s="22">
        <v>3</v>
      </c>
      <c r="C214" s="94" t="s">
        <v>444</v>
      </c>
      <c r="D214" s="94">
        <v>445</v>
      </c>
      <c r="E214" s="22"/>
      <c r="F214" s="22" t="s">
        <v>356</v>
      </c>
      <c r="G214" s="22" t="s">
        <v>343</v>
      </c>
      <c r="H214" s="22" t="s">
        <v>208</v>
      </c>
    </row>
    <row r="215" spans="1:8" x14ac:dyDescent="0.25">
      <c r="A215">
        <v>214</v>
      </c>
      <c r="B215" s="22">
        <v>3</v>
      </c>
      <c r="C215" s="22" t="s">
        <v>226</v>
      </c>
      <c r="D215" s="22">
        <v>435</v>
      </c>
      <c r="E215" s="22"/>
      <c r="F215" s="22" t="s">
        <v>356</v>
      </c>
      <c r="G215" s="22" t="s">
        <v>343</v>
      </c>
      <c r="H215" s="22" t="s">
        <v>208</v>
      </c>
    </row>
    <row r="216" spans="1:8" x14ac:dyDescent="0.25">
      <c r="A216">
        <v>215</v>
      </c>
      <c r="B216" s="22">
        <v>3</v>
      </c>
      <c r="C216" s="22" t="s">
        <v>225</v>
      </c>
      <c r="D216" s="22">
        <v>434</v>
      </c>
      <c r="E216" s="22"/>
      <c r="F216" s="22" t="s">
        <v>356</v>
      </c>
      <c r="G216" s="22" t="s">
        <v>343</v>
      </c>
      <c r="H216" s="22" t="s">
        <v>208</v>
      </c>
    </row>
    <row r="217" spans="1:8" x14ac:dyDescent="0.25">
      <c r="A217">
        <v>216</v>
      </c>
      <c r="B217" s="22">
        <v>3</v>
      </c>
      <c r="C217" s="22" t="s">
        <v>250</v>
      </c>
      <c r="D217" s="22">
        <v>481</v>
      </c>
      <c r="E217" s="22" t="s">
        <v>398</v>
      </c>
      <c r="F217" s="22" t="s">
        <v>398</v>
      </c>
      <c r="G217" s="22" t="s">
        <v>165</v>
      </c>
      <c r="H217" s="22" t="s">
        <v>208</v>
      </c>
    </row>
    <row r="218" spans="1:8" x14ac:dyDescent="0.25">
      <c r="A218">
        <v>217</v>
      </c>
      <c r="B218" s="22">
        <v>3</v>
      </c>
      <c r="C218" s="94" t="s">
        <v>243</v>
      </c>
      <c r="D218" s="94">
        <v>470</v>
      </c>
      <c r="E218" s="22" t="s">
        <v>423</v>
      </c>
      <c r="F218" s="22" t="s">
        <v>423</v>
      </c>
      <c r="G218" s="22" t="s">
        <v>422</v>
      </c>
      <c r="H218" s="22" t="s">
        <v>208</v>
      </c>
    </row>
    <row r="219" spans="1:8" x14ac:dyDescent="0.25">
      <c r="A219">
        <v>218</v>
      </c>
      <c r="B219" s="22">
        <v>3</v>
      </c>
      <c r="C219" s="94" t="s">
        <v>247</v>
      </c>
      <c r="D219" s="94">
        <v>474</v>
      </c>
      <c r="E219" s="22" t="s">
        <v>436</v>
      </c>
      <c r="F219" s="22" t="s">
        <v>424</v>
      </c>
      <c r="G219" s="22" t="s">
        <v>422</v>
      </c>
      <c r="H219" s="22" t="s">
        <v>208</v>
      </c>
    </row>
    <row r="220" spans="1:8" x14ac:dyDescent="0.25">
      <c r="A220">
        <v>219</v>
      </c>
      <c r="B220" s="22">
        <v>3</v>
      </c>
      <c r="C220" s="94" t="s">
        <v>445</v>
      </c>
      <c r="D220" s="94">
        <v>475</v>
      </c>
      <c r="E220" s="22" t="s">
        <v>421</v>
      </c>
      <c r="F220" s="22" t="s">
        <v>421</v>
      </c>
      <c r="G220" s="22" t="s">
        <v>446</v>
      </c>
      <c r="H220" s="22" t="s">
        <v>208</v>
      </c>
    </row>
    <row r="221" spans="1:8" x14ac:dyDescent="0.25">
      <c r="A221">
        <v>220</v>
      </c>
      <c r="B221" s="22">
        <v>3</v>
      </c>
      <c r="C221" s="94" t="s">
        <v>239</v>
      </c>
      <c r="D221" s="94">
        <v>465</v>
      </c>
      <c r="E221" s="22" t="s">
        <v>380</v>
      </c>
      <c r="F221" s="22" t="s">
        <v>383</v>
      </c>
      <c r="G221" s="22" t="s">
        <v>384</v>
      </c>
      <c r="H221" s="22" t="s">
        <v>208</v>
      </c>
    </row>
    <row r="222" spans="1:8" x14ac:dyDescent="0.25">
      <c r="A222">
        <v>221</v>
      </c>
      <c r="B222" s="22">
        <v>3</v>
      </c>
      <c r="C222" s="22" t="s">
        <v>283</v>
      </c>
      <c r="D222" s="22">
        <v>493</v>
      </c>
      <c r="E222" s="22" t="s">
        <v>413</v>
      </c>
      <c r="F222" s="22" t="s">
        <v>178</v>
      </c>
      <c r="G222" s="22" t="s">
        <v>178</v>
      </c>
      <c r="H222" s="22" t="s">
        <v>208</v>
      </c>
    </row>
    <row r="223" spans="1:8" x14ac:dyDescent="0.25">
      <c r="A223">
        <v>222</v>
      </c>
      <c r="B223" s="22">
        <v>3</v>
      </c>
      <c r="C223" s="94" t="s">
        <v>284</v>
      </c>
      <c r="D223" s="94">
        <v>461</v>
      </c>
      <c r="E223" s="22" t="s">
        <v>396</v>
      </c>
      <c r="F223" s="22" t="s">
        <v>396</v>
      </c>
      <c r="G223" s="22" t="s">
        <v>384</v>
      </c>
      <c r="H223" s="22" t="s">
        <v>208</v>
      </c>
    </row>
    <row r="224" spans="1:8" x14ac:dyDescent="0.25">
      <c r="A224">
        <v>223</v>
      </c>
      <c r="B224" s="22">
        <v>3</v>
      </c>
      <c r="C224" s="22" t="s">
        <v>285</v>
      </c>
      <c r="D224" s="22">
        <v>482</v>
      </c>
      <c r="E224" s="22" t="s">
        <v>169</v>
      </c>
      <c r="F224" s="22" t="s">
        <v>169</v>
      </c>
      <c r="G224" s="22" t="s">
        <v>165</v>
      </c>
      <c r="H224" s="22" t="s">
        <v>208</v>
      </c>
    </row>
    <row r="225" spans="1:8" x14ac:dyDescent="0.25">
      <c r="A225">
        <v>224</v>
      </c>
      <c r="B225" s="22">
        <v>3</v>
      </c>
      <c r="C225" s="22" t="s">
        <v>207</v>
      </c>
      <c r="D225" s="22">
        <v>400</v>
      </c>
      <c r="E225" s="22" t="s">
        <v>55</v>
      </c>
      <c r="F225" s="22" t="s">
        <v>356</v>
      </c>
      <c r="G225" s="22" t="s">
        <v>343</v>
      </c>
      <c r="H225" s="22" t="s">
        <v>208</v>
      </c>
    </row>
    <row r="226" spans="1:8" x14ac:dyDescent="0.25">
      <c r="A226">
        <v>225</v>
      </c>
      <c r="B226" s="24"/>
      <c r="C226" s="24"/>
      <c r="D226" s="24"/>
      <c r="E226" s="24"/>
      <c r="F226" s="24"/>
      <c r="G226" s="24"/>
      <c r="H226" s="24"/>
    </row>
    <row r="227" spans="1:8" x14ac:dyDescent="0.25">
      <c r="A227">
        <v>226</v>
      </c>
      <c r="B227" s="22"/>
      <c r="C227" s="25" t="s">
        <v>464</v>
      </c>
      <c r="D227" s="22"/>
      <c r="E227" s="22"/>
      <c r="F227" s="22"/>
      <c r="G227" s="22"/>
      <c r="H227" s="22"/>
    </row>
    <row r="228" spans="1:8" x14ac:dyDescent="0.25">
      <c r="A228">
        <v>227</v>
      </c>
      <c r="B228" s="24"/>
      <c r="C228" s="24"/>
      <c r="D228" s="24"/>
      <c r="E228" s="24"/>
      <c r="F228" s="24"/>
      <c r="G228" s="24"/>
      <c r="H228" s="24"/>
    </row>
    <row r="229" spans="1:8" x14ac:dyDescent="0.25">
      <c r="A229">
        <v>228</v>
      </c>
      <c r="B229" s="22">
        <v>3</v>
      </c>
      <c r="C229" s="22" t="s">
        <v>210</v>
      </c>
      <c r="D229" s="22">
        <v>411</v>
      </c>
      <c r="E229" s="22"/>
      <c r="F229" s="22" t="s">
        <v>356</v>
      </c>
      <c r="G229" s="22" t="s">
        <v>343</v>
      </c>
      <c r="H229" s="22" t="s">
        <v>208</v>
      </c>
    </row>
    <row r="230" spans="1:8" x14ac:dyDescent="0.25">
      <c r="A230">
        <v>229</v>
      </c>
      <c r="B230" s="22">
        <v>3</v>
      </c>
      <c r="C230" s="22" t="s">
        <v>211</v>
      </c>
      <c r="D230" s="22">
        <v>412</v>
      </c>
      <c r="E230" s="22"/>
      <c r="F230" s="22" t="s">
        <v>356</v>
      </c>
      <c r="G230" s="22" t="s">
        <v>343</v>
      </c>
      <c r="H230" s="22" t="s">
        <v>208</v>
      </c>
    </row>
    <row r="231" spans="1:8" x14ac:dyDescent="0.25">
      <c r="A231">
        <v>230</v>
      </c>
      <c r="B231" s="1">
        <v>3</v>
      </c>
      <c r="C231" s="22" t="s">
        <v>465</v>
      </c>
      <c r="D231" s="94">
        <v>812</v>
      </c>
      <c r="E231" s="22" t="s">
        <v>50</v>
      </c>
      <c r="F231" s="22" t="s">
        <v>356</v>
      </c>
      <c r="G231" s="22" t="s">
        <v>343</v>
      </c>
      <c r="H231" s="22" t="s">
        <v>282</v>
      </c>
    </row>
    <row r="232" spans="1:8" x14ac:dyDescent="0.25">
      <c r="A232">
        <v>231</v>
      </c>
      <c r="B232" s="22">
        <v>3</v>
      </c>
      <c r="C232" s="22" t="s">
        <v>466</v>
      </c>
      <c r="D232" s="22">
        <v>419</v>
      </c>
      <c r="E232" s="22" t="s">
        <v>86</v>
      </c>
      <c r="F232" s="22" t="s">
        <v>356</v>
      </c>
      <c r="G232" s="22" t="s">
        <v>343</v>
      </c>
      <c r="H232" s="22" t="s">
        <v>208</v>
      </c>
    </row>
    <row r="233" spans="1:8" x14ac:dyDescent="0.25">
      <c r="A233">
        <v>232</v>
      </c>
      <c r="B233" s="22">
        <v>3</v>
      </c>
      <c r="C233" s="22" t="s">
        <v>467</v>
      </c>
      <c r="D233" s="94">
        <v>819</v>
      </c>
      <c r="E233" s="22" t="s">
        <v>86</v>
      </c>
      <c r="F233" s="22" t="s">
        <v>356</v>
      </c>
      <c r="G233" s="22" t="s">
        <v>343</v>
      </c>
      <c r="H233" s="22" t="s">
        <v>282</v>
      </c>
    </row>
    <row r="234" spans="1:8" x14ac:dyDescent="0.25">
      <c r="A234">
        <v>233</v>
      </c>
      <c r="B234" s="22">
        <v>3</v>
      </c>
      <c r="C234" s="22" t="s">
        <v>214</v>
      </c>
      <c r="D234" s="22">
        <v>416</v>
      </c>
      <c r="E234" s="22" t="s">
        <v>59</v>
      </c>
      <c r="F234" s="22" t="s">
        <v>356</v>
      </c>
      <c r="G234" s="22" t="s">
        <v>343</v>
      </c>
      <c r="H234" s="22" t="s">
        <v>208</v>
      </c>
    </row>
    <row r="235" spans="1:8" x14ac:dyDescent="0.25">
      <c r="A235">
        <v>234</v>
      </c>
      <c r="B235" s="1">
        <v>3</v>
      </c>
      <c r="C235" s="22" t="s">
        <v>468</v>
      </c>
      <c r="D235" s="94">
        <v>816</v>
      </c>
      <c r="E235" s="22" t="s">
        <v>59</v>
      </c>
      <c r="F235" s="22" t="s">
        <v>356</v>
      </c>
      <c r="G235" s="22" t="s">
        <v>343</v>
      </c>
      <c r="H235" s="22" t="s">
        <v>282</v>
      </c>
    </row>
    <row r="236" spans="1:8" x14ac:dyDescent="0.25">
      <c r="A236">
        <v>235</v>
      </c>
      <c r="B236" s="22">
        <v>3</v>
      </c>
      <c r="C236" s="22" t="s">
        <v>215</v>
      </c>
      <c r="D236" s="22">
        <v>417</v>
      </c>
      <c r="E236" s="22"/>
      <c r="F236" s="22" t="s">
        <v>356</v>
      </c>
      <c r="G236" s="22" t="s">
        <v>343</v>
      </c>
      <c r="H236" s="22" t="s">
        <v>208</v>
      </c>
    </row>
    <row r="237" spans="1:8" x14ac:dyDescent="0.25">
      <c r="A237">
        <v>236</v>
      </c>
      <c r="B237" s="22">
        <v>3</v>
      </c>
      <c r="C237" s="22" t="s">
        <v>216</v>
      </c>
      <c r="D237" s="22">
        <v>418</v>
      </c>
      <c r="E237" s="22"/>
      <c r="F237" s="22" t="s">
        <v>356</v>
      </c>
      <c r="G237" s="22" t="s">
        <v>343</v>
      </c>
      <c r="H237" s="22" t="s">
        <v>208</v>
      </c>
    </row>
    <row r="238" spans="1:8" x14ac:dyDescent="0.25">
      <c r="A238">
        <v>237</v>
      </c>
      <c r="B238" s="22">
        <v>3</v>
      </c>
      <c r="C238" s="102" t="s">
        <v>469</v>
      </c>
      <c r="D238" s="22">
        <v>414</v>
      </c>
      <c r="E238" s="22"/>
      <c r="F238" s="22" t="s">
        <v>356</v>
      </c>
      <c r="G238" s="22" t="s">
        <v>343</v>
      </c>
      <c r="H238" s="22" t="s">
        <v>208</v>
      </c>
    </row>
    <row r="239" spans="1:8" x14ac:dyDescent="0.25">
      <c r="A239">
        <v>238</v>
      </c>
      <c r="B239" s="1">
        <v>3</v>
      </c>
      <c r="C239" s="94" t="s">
        <v>470</v>
      </c>
      <c r="D239" s="94">
        <v>814</v>
      </c>
      <c r="E239" s="22" t="s">
        <v>59</v>
      </c>
      <c r="F239" s="22" t="s">
        <v>356</v>
      </c>
      <c r="G239" s="22" t="s">
        <v>343</v>
      </c>
      <c r="H239" s="22" t="s">
        <v>282</v>
      </c>
    </row>
    <row r="240" spans="1:8" x14ac:dyDescent="0.25">
      <c r="A240">
        <v>239</v>
      </c>
      <c r="B240" s="22">
        <v>3</v>
      </c>
      <c r="C240" s="94" t="s">
        <v>240</v>
      </c>
      <c r="D240" s="94">
        <v>466</v>
      </c>
      <c r="E240" s="22" t="s">
        <v>380</v>
      </c>
      <c r="F240" s="22" t="s">
        <v>383</v>
      </c>
      <c r="G240" s="22" t="s">
        <v>384</v>
      </c>
      <c r="H240" s="22" t="s">
        <v>208</v>
      </c>
    </row>
    <row r="241" spans="1:8" x14ac:dyDescent="0.25">
      <c r="A241">
        <v>240</v>
      </c>
      <c r="B241" s="22">
        <v>3</v>
      </c>
      <c r="C241" s="22" t="s">
        <v>209</v>
      </c>
      <c r="D241" s="22">
        <v>410</v>
      </c>
      <c r="E241" s="22"/>
      <c r="F241" s="22" t="s">
        <v>356</v>
      </c>
      <c r="G241" s="22" t="s">
        <v>343</v>
      </c>
      <c r="H241" s="22" t="s">
        <v>208</v>
      </c>
    </row>
    <row r="242" spans="1:8" x14ac:dyDescent="0.25">
      <c r="A242">
        <v>241</v>
      </c>
      <c r="B242" s="22">
        <v>3</v>
      </c>
      <c r="C242" s="22" t="s">
        <v>471</v>
      </c>
      <c r="D242" s="22">
        <v>810</v>
      </c>
      <c r="E242" s="22"/>
      <c r="F242" s="22" t="s">
        <v>356</v>
      </c>
      <c r="G242" s="22" t="s">
        <v>343</v>
      </c>
      <c r="H242" s="22" t="s">
        <v>282</v>
      </c>
    </row>
    <row r="243" spans="1:8" x14ac:dyDescent="0.25">
      <c r="A243">
        <v>242</v>
      </c>
      <c r="B243" s="22">
        <v>3</v>
      </c>
      <c r="C243" s="22" t="s">
        <v>212</v>
      </c>
      <c r="D243" s="22">
        <v>413</v>
      </c>
      <c r="E243" s="22"/>
      <c r="F243" s="22" t="s">
        <v>356</v>
      </c>
      <c r="G243" s="22" t="s">
        <v>343</v>
      </c>
      <c r="H243" s="22" t="s">
        <v>208</v>
      </c>
    </row>
    <row r="244" spans="1:8" x14ac:dyDescent="0.25">
      <c r="A244">
        <v>243</v>
      </c>
      <c r="B244" s="22">
        <v>3</v>
      </c>
      <c r="C244" s="94" t="s">
        <v>234</v>
      </c>
      <c r="D244" s="94">
        <v>452</v>
      </c>
      <c r="E244" s="22" t="s">
        <v>438</v>
      </c>
      <c r="F244" s="22" t="s">
        <v>120</v>
      </c>
      <c r="G244" s="22" t="s">
        <v>343</v>
      </c>
      <c r="H244" s="22" t="s">
        <v>208</v>
      </c>
    </row>
    <row r="245" spans="1:8" x14ac:dyDescent="0.25">
      <c r="A245">
        <v>244</v>
      </c>
      <c r="B245" s="22">
        <v>3</v>
      </c>
      <c r="C245" s="22" t="s">
        <v>213</v>
      </c>
      <c r="D245" s="22">
        <v>415</v>
      </c>
      <c r="E245" s="22"/>
      <c r="F245" s="22" t="s">
        <v>356</v>
      </c>
      <c r="G245" s="22" t="s">
        <v>343</v>
      </c>
      <c r="H245" s="22" t="s">
        <v>208</v>
      </c>
    </row>
    <row r="246" spans="1:8" x14ac:dyDescent="0.25">
      <c r="A246">
        <v>245</v>
      </c>
      <c r="B246" s="22">
        <v>3</v>
      </c>
      <c r="C246" s="94" t="s">
        <v>241</v>
      </c>
      <c r="D246" s="94">
        <v>467</v>
      </c>
      <c r="E246" s="22" t="s">
        <v>380</v>
      </c>
      <c r="F246" s="22" t="s">
        <v>383</v>
      </c>
      <c r="G246" s="22" t="s">
        <v>384</v>
      </c>
      <c r="H246" s="22" t="s">
        <v>208</v>
      </c>
    </row>
    <row r="247" spans="1:8" x14ac:dyDescent="0.25">
      <c r="A247">
        <v>246</v>
      </c>
      <c r="B247" s="22"/>
      <c r="C247" s="26"/>
      <c r="D247" s="22"/>
      <c r="E247" s="22"/>
      <c r="F247" s="22"/>
      <c r="G247" s="22"/>
      <c r="H247" s="22"/>
    </row>
    <row r="248" spans="1:8" x14ac:dyDescent="0.25">
      <c r="A248">
        <v>247</v>
      </c>
      <c r="B248" s="22">
        <v>4</v>
      </c>
      <c r="C248" s="22" t="s">
        <v>254</v>
      </c>
      <c r="D248" s="22">
        <v>600</v>
      </c>
      <c r="E248" s="22" t="s">
        <v>76</v>
      </c>
      <c r="F248" s="22" t="s">
        <v>356</v>
      </c>
      <c r="G248" s="22" t="s">
        <v>343</v>
      </c>
      <c r="H248" s="22" t="s">
        <v>255</v>
      </c>
    </row>
    <row r="249" spans="1:8" x14ac:dyDescent="0.25">
      <c r="A249">
        <v>248</v>
      </c>
      <c r="B249" s="22"/>
      <c r="C249" s="22"/>
      <c r="D249" s="22"/>
      <c r="E249" s="22"/>
      <c r="F249" s="22"/>
      <c r="G249" s="22"/>
      <c r="H249" s="22"/>
    </row>
    <row r="250" spans="1:8" x14ac:dyDescent="0.25">
      <c r="A250">
        <v>249</v>
      </c>
      <c r="B250" s="22"/>
      <c r="C250" s="22"/>
      <c r="D250" s="22"/>
      <c r="E250" s="22"/>
      <c r="F250" s="22"/>
      <c r="G250" s="22"/>
      <c r="H250" s="22"/>
    </row>
    <row r="251" spans="1:8" x14ac:dyDescent="0.25">
      <c r="A251">
        <v>250</v>
      </c>
      <c r="B251" s="24"/>
      <c r="C251" s="103" t="s">
        <v>288</v>
      </c>
      <c r="D251" s="24"/>
      <c r="E251" s="24"/>
      <c r="F251" s="24"/>
      <c r="G251" s="24"/>
      <c r="H251" s="24"/>
    </row>
  </sheetData>
  <autoFilter ref="A3:H249">
    <sortState ref="A4:H243">
      <sortCondition ref="A3:A243"/>
    </sortState>
  </autoFilter>
  <sortState ref="B4:H226">
    <sortCondition ref="B4:B226"/>
    <sortCondition ref="C4:C226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21</vt:i4>
      </vt:variant>
    </vt:vector>
  </HeadingPairs>
  <TitlesOfParts>
    <vt:vector size="23" baseType="lpstr">
      <vt:lpstr>FEUILLE d'engagement</vt:lpstr>
      <vt:lpstr>Ets et CODE</vt:lpstr>
      <vt:lpstr>_03pf1</vt:lpstr>
      <vt:lpstr>_04pg1</vt:lpstr>
      <vt:lpstr>_05pf2</vt:lpstr>
      <vt:lpstr>_06pg2</vt:lpstr>
      <vt:lpstr>_07bf1</vt:lpstr>
      <vt:lpstr>_08bg1</vt:lpstr>
      <vt:lpstr>_09bf2</vt:lpstr>
      <vt:lpstr>_10bg2</vt:lpstr>
      <vt:lpstr>_11mf</vt:lpstr>
      <vt:lpstr>_12mg</vt:lpstr>
      <vt:lpstr>_13cf</vt:lpstr>
      <vt:lpstr>_14cg</vt:lpstr>
      <vt:lpstr>_15jf</vt:lpstr>
      <vt:lpstr>_16jg</vt:lpstr>
      <vt:lpstr>_17sf</vt:lpstr>
      <vt:lpstr>_18sg</vt:lpstr>
      <vt:lpstr>BASE</vt:lpstr>
      <vt:lpstr>cod_cat</vt:lpstr>
      <vt:lpstr>ecoles</vt:lpstr>
      <vt:lpstr>'FEUILLE d''engagement'!Impression_des_titres</vt:lpstr>
      <vt:lpstr>'FEUILLE d''engagement'!Zone_d_impression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HOKULEA</dc:creator>
  <cp:lastModifiedBy>MANAVA</cp:lastModifiedBy>
  <cp:lastPrinted>2014-10-06T21:41:37Z</cp:lastPrinted>
  <dcterms:created xsi:type="dcterms:W3CDTF">2014-10-03T19:49:07Z</dcterms:created>
  <dcterms:modified xsi:type="dcterms:W3CDTF">2018-10-26T02:25:05Z</dcterms:modified>
</cp:coreProperties>
</file>